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AktuellesVideo\"/>
    </mc:Choice>
  </mc:AlternateContent>
  <xr:revisionPtr revIDLastSave="0" documentId="13_ncr:1_{907D9067-98BE-48D7-8B55-784A8BBD634C}" xr6:coauthVersionLast="47" xr6:coauthVersionMax="47" xr10:uidLastSave="{00000000-0000-0000-0000-000000000000}"/>
  <bookViews>
    <workbookView xWindow="-120" yWindow="-120" windowWidth="29040" windowHeight="16440" xr2:uid="{7835DAF5-8D69-440D-91D0-15C22B171384}"/>
  </bookViews>
  <sheets>
    <sheet name="ProjektManagement" sheetId="1" r:id="rId1"/>
    <sheet name="Projektdaten" sheetId="2" r:id="rId2"/>
    <sheet name="Firma" sheetId="5" r:id="rId3"/>
    <sheet name="Kunden" sheetId="4" r:id="rId4"/>
  </sheets>
  <definedNames>
    <definedName name="Aufgabenliste">tabAufgaben[Aufgabennummer]</definedName>
    <definedName name="Mitarbeiterliste">tabMitarbeiter[Personalnummer]</definedName>
    <definedName name="Projektliste">tabProjekte[Projektnummer]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C25" i="1"/>
  <c r="D25" i="1"/>
  <c r="F25" i="1"/>
  <c r="G25" i="1"/>
  <c r="I25" i="1"/>
  <c r="M25" i="1"/>
  <c r="C24" i="1"/>
  <c r="D24" i="1"/>
  <c r="F24" i="1"/>
  <c r="G24" i="1"/>
  <c r="I24" i="1" s="1"/>
  <c r="M24" i="1"/>
  <c r="D2" i="2"/>
  <c r="D3" i="2"/>
  <c r="D4" i="2"/>
  <c r="D5" i="2"/>
  <c r="D6" i="2"/>
  <c r="D7" i="2"/>
  <c r="D8" i="2"/>
  <c r="D9" i="2"/>
  <c r="D10" i="2"/>
  <c r="D11" i="2"/>
  <c r="D12" i="2"/>
  <c r="D13" i="2"/>
  <c r="C23" i="1" l="1"/>
  <c r="F23" i="1"/>
  <c r="G23" i="1"/>
  <c r="I23" i="1" s="1"/>
  <c r="M23" i="1"/>
  <c r="C22" i="1"/>
  <c r="F22" i="1"/>
  <c r="G22" i="1"/>
  <c r="I22" i="1"/>
  <c r="M22" i="1"/>
  <c r="C21" i="1"/>
  <c r="D21" i="1"/>
  <c r="F21" i="1"/>
  <c r="G21" i="1"/>
  <c r="I21" i="1"/>
  <c r="M21" i="1"/>
  <c r="C20" i="1"/>
  <c r="F20" i="1"/>
  <c r="G20" i="1"/>
  <c r="I20" i="1" s="1"/>
  <c r="M20" i="1"/>
  <c r="C19" i="1"/>
  <c r="D19" i="1"/>
  <c r="F19" i="1"/>
  <c r="G19" i="1"/>
  <c r="I19" i="1"/>
  <c r="M19" i="1"/>
  <c r="C18" i="1"/>
  <c r="D18" i="1"/>
  <c r="F18" i="1"/>
  <c r="G18" i="1"/>
  <c r="I18" i="1"/>
  <c r="M18" i="1"/>
  <c r="C17" i="1"/>
  <c r="F17" i="1"/>
  <c r="G17" i="1"/>
  <c r="I17" i="1" s="1"/>
  <c r="M17" i="1"/>
  <c r="C16" i="1"/>
  <c r="F16" i="1"/>
  <c r="G16" i="1"/>
  <c r="I16" i="1"/>
  <c r="M16" i="1"/>
  <c r="C15" i="1"/>
  <c r="D15" i="1"/>
  <c r="F15" i="1"/>
  <c r="G15" i="1"/>
  <c r="I15" i="1" s="1"/>
  <c r="M15" i="1"/>
  <c r="C14" i="1"/>
  <c r="D14" i="1"/>
  <c r="F14" i="1"/>
  <c r="G14" i="1"/>
  <c r="I14" i="1" s="1"/>
  <c r="M14" i="1"/>
  <c r="C13" i="1"/>
  <c r="D13" i="1"/>
  <c r="F13" i="1"/>
  <c r="G13" i="1"/>
  <c r="I13" i="1" s="1"/>
  <c r="M13" i="1"/>
  <c r="C12" i="1"/>
  <c r="D12" i="1"/>
  <c r="F12" i="1"/>
  <c r="G12" i="1"/>
  <c r="I12" i="1" s="1"/>
  <c r="M12" i="1"/>
  <c r="C11" i="1"/>
  <c r="F11" i="1"/>
  <c r="G11" i="1"/>
  <c r="I11" i="1" s="1"/>
  <c r="M11" i="1"/>
  <c r="C10" i="1"/>
  <c r="D10" i="1"/>
  <c r="F10" i="1"/>
  <c r="G10" i="1"/>
  <c r="I10" i="1" s="1"/>
  <c r="M10" i="1"/>
  <c r="C9" i="1"/>
  <c r="F9" i="1"/>
  <c r="G9" i="1"/>
  <c r="I9" i="1" s="1"/>
  <c r="M9" i="1"/>
  <c r="C8" i="1"/>
  <c r="F8" i="1"/>
  <c r="G8" i="1"/>
  <c r="I8" i="1" s="1"/>
  <c r="M8" i="1"/>
  <c r="C7" i="1"/>
  <c r="F7" i="1"/>
  <c r="G7" i="1"/>
  <c r="I7" i="1" s="1"/>
  <c r="M7" i="1"/>
  <c r="C6" i="1"/>
  <c r="F6" i="1"/>
  <c r="G6" i="1"/>
  <c r="I6" i="1" s="1"/>
  <c r="M6" i="1"/>
  <c r="M2" i="1"/>
  <c r="M3" i="1"/>
  <c r="M4" i="1"/>
  <c r="M5" i="1"/>
  <c r="G2" i="1"/>
  <c r="I2" i="1" s="1"/>
  <c r="G3" i="1"/>
  <c r="I3" i="1" s="1"/>
  <c r="G4" i="1"/>
  <c r="I4" i="1" s="1"/>
  <c r="G5" i="1"/>
  <c r="I5" i="1" s="1"/>
  <c r="F2" i="1"/>
  <c r="F3" i="1"/>
  <c r="F4" i="1"/>
  <c r="F5" i="1"/>
  <c r="C2" i="1"/>
  <c r="C3" i="1"/>
  <c r="C4" i="1"/>
  <c r="C5" i="1"/>
  <c r="D2" i="1"/>
  <c r="D16" i="1"/>
  <c r="D3" i="1"/>
  <c r="D11" i="1"/>
  <c r="D20" i="1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D7" i="1" l="1"/>
  <c r="D5" i="1"/>
  <c r="D4" i="1"/>
  <c r="D17" i="1"/>
  <c r="D9" i="1"/>
  <c r="D22" i="1"/>
  <c r="D8" i="1"/>
  <c r="D23" i="1"/>
  <c r="D6" i="1"/>
</calcChain>
</file>

<file path=xl/sharedStrings.xml><?xml version="1.0" encoding="utf-8"?>
<sst xmlns="http://schemas.openxmlformats.org/spreadsheetml/2006/main" count="267" uniqueCount="195">
  <si>
    <t>Projektnummer</t>
  </si>
  <si>
    <t>Startdatum</t>
  </si>
  <si>
    <t>Enddatum</t>
  </si>
  <si>
    <t>Aufgabennummer</t>
  </si>
  <si>
    <t>Bezeichnung</t>
  </si>
  <si>
    <t>Stundensatz</t>
  </si>
  <si>
    <t>Personalnummer</t>
  </si>
  <si>
    <t>Name</t>
  </si>
  <si>
    <t>Abteilung</t>
  </si>
  <si>
    <t>Kontakt</t>
  </si>
  <si>
    <t>Kunden ID</t>
  </si>
  <si>
    <t>Adresse</t>
  </si>
  <si>
    <t>Ansprechpartner</t>
  </si>
  <si>
    <t>Firma</t>
  </si>
  <si>
    <t>Bemerkung</t>
  </si>
  <si>
    <t>Vorgang</t>
  </si>
  <si>
    <t>Projekt ID</t>
  </si>
  <si>
    <t>Projektname</t>
  </si>
  <si>
    <t>Stunden</t>
  </si>
  <si>
    <t>Summe</t>
  </si>
  <si>
    <t>Mitarbeiter ID</t>
  </si>
  <si>
    <t>P1</t>
  </si>
  <si>
    <t>Mobile App Online Shop</t>
  </si>
  <si>
    <t>A1</t>
  </si>
  <si>
    <t>Beratung und Vertragsmangement</t>
  </si>
  <si>
    <t>Clara Schuhmacher</t>
  </si>
  <si>
    <t>Geschäftsführung</t>
  </si>
  <si>
    <t>Marketing</t>
  </si>
  <si>
    <t>Customer Service &amp; Vertrieb</t>
  </si>
  <si>
    <t>cschumacher@itdev.org Tel:12543</t>
  </si>
  <si>
    <t>Rajesh Kumar</t>
  </si>
  <si>
    <t>Aylin Yılmaz</t>
  </si>
  <si>
    <t>Emily Johnson</t>
  </si>
  <si>
    <t>Mehmet Kaya</t>
  </si>
  <si>
    <t>Priya Singh</t>
  </si>
  <si>
    <t>John Smith</t>
  </si>
  <si>
    <t>Ananya Sharma</t>
  </si>
  <si>
    <t>Fatma Demir</t>
  </si>
  <si>
    <t>Liam Brown</t>
  </si>
  <si>
    <t>Neha Patel</t>
  </si>
  <si>
    <t>Ahmed Özdemir</t>
  </si>
  <si>
    <t>Olivia Williams</t>
  </si>
  <si>
    <t>Hans Müller</t>
  </si>
  <si>
    <t>Anna Schmidt</t>
  </si>
  <si>
    <t>Tobias Fischer</t>
  </si>
  <si>
    <t>rkumar@itdev.org Tel:12544</t>
  </si>
  <si>
    <t>aylmaz@itdev.org Tel:12545</t>
  </si>
  <si>
    <t>ejohnson@itdev.org Tel:12546</t>
  </si>
  <si>
    <t>mkaya@itdev.org Tel:12547</t>
  </si>
  <si>
    <t>psingh@itdev.org Tel:12548</t>
  </si>
  <si>
    <t>jsmith@itdev.org Tel:12549</t>
  </si>
  <si>
    <t>asharma@itdev.org Tel:12550</t>
  </si>
  <si>
    <t>fdemir@itdev.org Tel:12551</t>
  </si>
  <si>
    <t>lbrown@itdev.org Tel:12552</t>
  </si>
  <si>
    <t>npatel@itdev.org Tel:12553</t>
  </si>
  <si>
    <t>aozdemir@itdev.org Tel:12554</t>
  </si>
  <si>
    <t>owilliams@itdev.org Tel:12555</t>
  </si>
  <si>
    <t>hmueller@itdev.org Tel:12556</t>
  </si>
  <si>
    <t>aschmidt@itdev.org Tel:12557</t>
  </si>
  <si>
    <t>tfischer@itdev.org Tel:12558</t>
  </si>
  <si>
    <t>Frontendprogrammierung</t>
  </si>
  <si>
    <t>Backendprogrammierung</t>
  </si>
  <si>
    <t>Qualitätskontrolle</t>
  </si>
  <si>
    <t>Projektmanagement</t>
  </si>
  <si>
    <t>A2</t>
  </si>
  <si>
    <t>A3</t>
  </si>
  <si>
    <t>Programmierung Q1</t>
  </si>
  <si>
    <t>Programmierung Q2</t>
  </si>
  <si>
    <t>A4</t>
  </si>
  <si>
    <t>Projektplanung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</si>
  <si>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</si>
  <si>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</si>
  <si>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</si>
  <si>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</si>
  <si>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</si>
  <si>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</si>
  <si>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</si>
  <si>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</si>
  <si>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</si>
  <si>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</si>
  <si>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</si>
  <si>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Design und Prototyping</t>
  </si>
  <si>
    <t>Frontendentwicklung</t>
  </si>
  <si>
    <t>Backendentwicklung</t>
  </si>
  <si>
    <t>Datenbankdesign</t>
  </si>
  <si>
    <t>Testen und Qualitätskontrolle</t>
  </si>
  <si>
    <t>Dokumentation und Schulung</t>
  </si>
  <si>
    <t>Sicherheitsüberprüfung</t>
  </si>
  <si>
    <t>Systemintegration</t>
  </si>
  <si>
    <t>Benutzerunterstützung und Support</t>
  </si>
  <si>
    <t>Code-Review und Optimierung</t>
  </si>
  <si>
    <t>Deployment und Wartung</t>
  </si>
  <si>
    <t>P2</t>
  </si>
  <si>
    <t>P3</t>
  </si>
  <si>
    <t>Mobile App Zeiterfassungssystem</t>
  </si>
  <si>
    <t>Desktop App Projektsteuerung</t>
  </si>
  <si>
    <t>Überarbeitung Web Shop</t>
  </si>
  <si>
    <t>Re-Design Personalverwaltungstool</t>
  </si>
  <si>
    <t>P4</t>
  </si>
  <si>
    <t>P5</t>
  </si>
  <si>
    <t>Mobile App für Fitness-Tracking</t>
  </si>
  <si>
    <t>Desktop App für Finanzverwaltung</t>
  </si>
  <si>
    <t>Web Portal für Kundenservice</t>
  </si>
  <si>
    <t>Automatisierung von Geschäftsprozessen</t>
  </si>
  <si>
    <t>Aufbau einer Datenanalyseplattform</t>
  </si>
  <si>
    <t>Entwicklung einer E-Learning-Plattform</t>
  </si>
  <si>
    <t>P6</t>
  </si>
  <si>
    <t>P7</t>
  </si>
  <si>
    <t>P8</t>
  </si>
  <si>
    <t>P9</t>
  </si>
  <si>
    <t>P10</t>
  </si>
  <si>
    <t>P11</t>
  </si>
  <si>
    <t>Technica Vertriebs GmbH</t>
  </si>
  <si>
    <t>Kunst- und Metallschmiede Herbrandt</t>
  </si>
  <si>
    <t>SportSoul GmbH</t>
  </si>
  <si>
    <t>Schlossstraße 7, 59846 Sundern</t>
  </si>
  <si>
    <t>info@sportsoul.de</t>
  </si>
  <si>
    <t>GeldExpress GmbH</t>
  </si>
  <si>
    <t>Hauptplatz 12, 44137 Dortmund</t>
  </si>
  <si>
    <t>info@geldexpress.de</t>
  </si>
  <si>
    <t>Breitenweg 5, 80331 München</t>
  </si>
  <si>
    <t>info@tcv.com</t>
  </si>
  <si>
    <t>Industriestraße 23, 23560 Lübeck</t>
  </si>
  <si>
    <t>kontakt-kum@web.de</t>
  </si>
  <si>
    <t>NatureFit GmbH</t>
  </si>
  <si>
    <t>Marktallee 3, 48165 Münster</t>
  </si>
  <si>
    <t>info@naturefit.de</t>
  </si>
  <si>
    <t>RapidDelivery Logistik GmbH</t>
  </si>
  <si>
    <t>Bahnhofstraße 8, 10115 Berlin</t>
  </si>
  <si>
    <t>info@rapiddelivery.de</t>
  </si>
  <si>
    <t>GreenTech Solutions GmbH</t>
  </si>
  <si>
    <t>Rosenweg 10, 30167 Hannover</t>
  </si>
  <si>
    <t>info@greentech.de</t>
  </si>
  <si>
    <t>WellnessOase GmbH</t>
  </si>
  <si>
    <t>Blumenstraße 15, 40212 Düsseldorf</t>
  </si>
  <si>
    <t>info@wellnessoase.de</t>
  </si>
  <si>
    <t>FashionTrend GmbH</t>
  </si>
  <si>
    <t>Kaiserplatz 5, 60311 Frankfurt</t>
  </si>
  <si>
    <t>info@fashiontrend.de</t>
  </si>
  <si>
    <t>EventPlaner GmbH</t>
  </si>
  <si>
    <t>Festplatz 2, 45127 Essen</t>
  </si>
  <si>
    <t>info@eventplaner.de</t>
  </si>
  <si>
    <t>BeautyLine Kosmetikstudio</t>
  </si>
  <si>
    <t>Kirchplatz 6, 79098 Freiburg</t>
  </si>
  <si>
    <t>info@beautyline.de</t>
  </si>
  <si>
    <t>PremiumTravel Reisebüro</t>
  </si>
  <si>
    <t>Bahnhofstraße 21, 70173 Stuttgart</t>
  </si>
  <si>
    <t>info@premiumtravel.de</t>
  </si>
  <si>
    <t>Kundenservice</t>
  </si>
  <si>
    <t>Finanzabteilung</t>
  </si>
  <si>
    <t>Logistikleitung</t>
  </si>
  <si>
    <t>Luca Ferrari</t>
  </si>
  <si>
    <t>Hans Meier</t>
  </si>
  <si>
    <t>Geschäftsführer</t>
  </si>
  <si>
    <t>Ayşe Yılmaz</t>
  </si>
  <si>
    <t>Mehmet Demir</t>
  </si>
  <si>
    <t>Claudia Müller</t>
  </si>
  <si>
    <t>Vertriebsleitung</t>
  </si>
  <si>
    <t>Giovanni Rossi</t>
  </si>
  <si>
    <t>Mustafa Şahin</t>
  </si>
  <si>
    <t>Produktmanager</t>
  </si>
  <si>
    <t>Laura Schneider</t>
  </si>
  <si>
    <t>Operations</t>
  </si>
  <si>
    <t>Özlem Kaya</t>
  </si>
  <si>
    <t>Nachhaltigkeitsbeauftragte</t>
  </si>
  <si>
    <t>Emre Arslan</t>
  </si>
  <si>
    <t>Technischer Leiter</t>
  </si>
  <si>
    <t>Sandra Weber</t>
  </si>
  <si>
    <t>Kundenbetreuung</t>
  </si>
  <si>
    <t>Marco Bianchi</t>
  </si>
  <si>
    <t>Einkaufsleitung</t>
  </si>
  <si>
    <t>Anna Nowak</t>
  </si>
  <si>
    <t>Eventmanager</t>
  </si>
  <si>
    <t>Elif Köse</t>
  </si>
  <si>
    <t>Schönheitsberaterin</t>
  </si>
  <si>
    <t>Jan Kowalski</t>
  </si>
  <si>
    <t>hans.meier@sportsoul.de; Tel.: 0578-3641</t>
  </si>
  <si>
    <t>ayse.yilmaz@geldexpress.de; Tel.: 0214-5863</t>
  </si>
  <si>
    <t>mehmet.demir@geldexpress.de; Tel.: 0302-9987</t>
  </si>
  <si>
    <t>claudia.mueller@tcv.com; Tel.: 0895-1234</t>
  </si>
  <si>
    <t>giovanni.rossi@web.de; Tel.: 0451-9876</t>
  </si>
  <si>
    <t>mustafa.sahin@naturefit.de; Tel.: 0256-4321</t>
  </si>
  <si>
    <t>laura.schneider@rapiddelivery.de; Tel.: 0301-7654</t>
  </si>
  <si>
    <t>luca.ferrari@rapiddelivery.de; Tel.: 0301-2345</t>
  </si>
  <si>
    <t>ozlem.kaya@greentech.de; Tel.: 0512-7890</t>
  </si>
  <si>
    <t>emre.arslan@greentech.de; Tel.: 0512-5678</t>
  </si>
  <si>
    <t>sandra.weber@wellnessoase.de; Tel.: 0216-5432</t>
  </si>
  <si>
    <t>marco.bianchi@fashiontrend.de; Tel.: 0698-8765</t>
  </si>
  <si>
    <t>anna.nowak@eventplaner.de; Tel.: 0203-2198</t>
  </si>
  <si>
    <t>elif.koese@beautyline.de; Tel.: 0761-4321</t>
  </si>
  <si>
    <t>jan.kowalski@premiumtravel.de; Tel.: 0711-9876</t>
  </si>
  <si>
    <t>Reiseber</t>
  </si>
  <si>
    <t>Aufgabe ID</t>
  </si>
  <si>
    <t>P12</t>
  </si>
  <si>
    <t>Neues Youtube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</si>
</sst>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center" wrapText="1"/>
    </xf>
    <xf numFmtId="44" fontId="0" fillId="0" borderId="0" xfId="0" applyNumberFormat="1"/>
    <xf numFmtId="44" fontId="0" fillId="0" borderId="0" xfId="1" applyFont="1"/>
    <xf numFmtId="0" fontId="4" fillId="0" borderId="0" xfId="0" applyFont="1"/>
    <xf numFmtId="0" fontId="0" fillId="0" borderId="0" xfId="0" applyProtection="1">
      <protection locked="0"/>
    </xf>
    <xf numFmtId="0" fontId="0" fillId="0" borderId="0" xfId="0" applyNumberFormat="1"/>
    <xf numFmtId="44" fontId="0" fillId="0" borderId="0" xfId="1" applyNumberFormat="1" applyFont="1"/>
    <xf numFmtId="0" fontId="0" fillId="0" borderId="0" xfId="0" applyProtection="1"/>
    <xf numFmtId="0" fontId="0" fillId="0" borderId="0" xfId="0" applyNumberFormat="1" applyProtection="1"/>
    <xf numFmtId="14" fontId="0" fillId="0" borderId="0" xfId="0" applyNumberFormat="1" applyProtection="1">
      <protection locked="0"/>
    </xf>
  </cellXfs>
  <cellStyles count="2">
    <cellStyle name="Standard" xfId="0" builtinId="0"/>
    <cellStyle name="Währung" xfId="1" builtinId="4"/>
  </cellStyles>
  <dxfs count="34">
    <dxf>
      <numFmt numFmtId="0" formatCode="General"/>
      <protection locked="1" hidden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-* #,##0.00\ &quot;€&quot;_-;\-* #,##0.00\ &quot;€&quot;_-;_-* &quot;-&quot;??\ &quot;€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numFmt numFmtId="34" formatCode="_-* #,##0.00\ &quot;€&quot;_-;\-* #,##0.00\ &quot;€&quot;_-;_-* &quot;-&quot;??\ &quot;€&quot;_-;_-@_-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3339E2-BD69-49C0-A33D-78192A35305E}" name="tabProjektsteuerung" displayName="tabProjektsteuerung" ref="A1:N25" totalsRowShown="0" headerRowDxfId="33">
  <autoFilter ref="A1:N25" xr:uid="{633339E2-BD69-49C0-A33D-78192A35305E}"/>
  <tableColumns count="14">
    <tableColumn id="1" xr3:uid="{08B1DA60-4150-46E9-9135-023190057865}" name="Vorgang" dataDxfId="32"/>
    <tableColumn id="2" xr3:uid="{CB9A6415-8642-401E-B02E-B88C79A128C2}" name="Projekt ID" dataDxfId="31"/>
    <tableColumn id="3" xr3:uid="{73CE7442-2A54-4DDB-B27F-EDC23E5F595D}" name="Projektname" dataDxfId="30">
      <calculatedColumnFormula>IFERROR(VLOOKUP(tabProjektsteuerung[[#This Row],[Projekt ID]],tabProjekte[],2,FALSE),"")</calculatedColumnFormula>
    </tableColumn>
    <tableColumn id="4" xr3:uid="{00F1C24C-4484-40E8-AAA2-2A0F18F7C4B6}" name="Firma" dataDxfId="29">
      <calculatedColumnFormula>IFERROR(VLOOKUP(tabProjektsteuerung[[#This Row],[Projekt ID]],tabProjekte[],4,FALSE),"")</calculatedColumnFormula>
    </tableColumn>
    <tableColumn id="5" xr3:uid="{196CB81F-0699-4B20-9333-09595CEF040E}" name="Aufgabe ID" dataDxfId="28"/>
    <tableColumn id="6" xr3:uid="{D50AB274-6121-4034-AB8F-F9D44B8D0F6A}" name="Bezeichnung" dataDxfId="27">
      <calculatedColumnFormula>IFERROR(VLOOKUP(tabProjektsteuerung[[#This Row],[Aufgabe ID]],tabAufgaben[],2,FALSE),"")</calculatedColumnFormula>
    </tableColumn>
    <tableColumn id="7" xr3:uid="{72809B27-6C7A-4AF9-9844-52112742297F}" name="Stundensatz" dataCellStyle="Währung">
      <calculatedColumnFormula>IFERROR(VLOOKUP(tabProjektsteuerung[[#This Row],[Aufgabe ID]],tabAufgaben[],3,FALSE),"")</calculatedColumnFormula>
    </tableColumn>
    <tableColumn id="8" xr3:uid="{A086AA63-205E-4D5D-BE34-4733F83AD55F}" name="Stunden" dataDxfId="26"/>
    <tableColumn id="9" xr3:uid="{1AE90100-F6EE-4326-A800-1254D031520E}" name="Summe" dataDxfId="25" dataCellStyle="Währung">
      <calculatedColumnFormula>IFERROR(IF(tabProjektsteuerung[[#This Row],[Stunden]] = "","",ROUND(tabProjektsteuerung[[#This Row],[Stundensatz]]*tabProjektsteuerung[[#This Row],[Stunden]],2)),"")</calculatedColumnFormula>
    </tableColumn>
    <tableColumn id="10" xr3:uid="{82327DA5-268C-4A85-B09C-839DD3B80C4D}" name="Startdatum" dataDxfId="24"/>
    <tableColumn id="11" xr3:uid="{11AEDDA5-878B-4B13-9922-33FB70D5335D}" name="Enddatum" dataDxfId="23"/>
    <tableColumn id="12" xr3:uid="{2E150848-02F8-42F4-B0DE-03BFBB59EE70}" name="Mitarbeiter ID" dataDxfId="22"/>
    <tableColumn id="13" xr3:uid="{A3A4E66C-3FAC-4DC1-B22E-AA89D5939013}" name="Name" dataDxfId="21">
      <calculatedColumnFormula>IFERROR(VLOOKUP(tabProjektsteuerung[[#This Row],[Mitarbeiter ID]],tabMitarbeiter[],2,FALSE),"")</calculatedColumnFormula>
    </tableColumn>
    <tableColumn id="14" xr3:uid="{1F01559E-4BD8-4451-9982-3959882DB68A}" name="Abteilung" dataDxfId="0">
      <calculatedColumnFormula>VLOOKUP(tabProjektsteuerung[[#This Row],[Mitarbeiter ID]],tabMitarbeiter[],4,FALSE)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46906A-6267-46A8-A2E9-96CD4B4BE459}" name="tabAufgaben" displayName="tabAufgaben" ref="I1:K16" totalsRowShown="0" headerRowDxfId="20">
  <autoFilter ref="I1:K16" xr:uid="{9C46906A-6267-46A8-A2E9-96CD4B4BE459}"/>
  <tableColumns count="3">
    <tableColumn id="1" xr3:uid="{D79CF4F6-C8A7-4CD8-8CD6-60EA8DEBE9EA}" name="Aufgabennummer"/>
    <tableColumn id="2" xr3:uid="{AB034E8F-6773-4E5E-A97C-60496881AA52}" name="Bezeichnung"/>
    <tableColumn id="3" xr3:uid="{8C4810B6-A12B-48D4-9DB1-7016AE06ADAC}" name="Stundensatz" dataDxfId="1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A462F89-E871-4F94-BE7E-17A36B0AF7C7}" name="tabProjekte" displayName="tabProjekte" ref="A1:F13" totalsRowShown="0" headerRowDxfId="18">
  <autoFilter ref="A1:F13" xr:uid="{6A462F89-E871-4F94-BE7E-17A36B0AF7C7}"/>
  <tableColumns count="6">
    <tableColumn id="1" xr3:uid="{0BCD147D-563B-49F1-B61B-A38295998EB9}" name="Projektnummer"/>
    <tableColumn id="2" xr3:uid="{EB444452-7380-4062-A146-BC713DB03D5F}" name="Bezeichnung"/>
    <tableColumn id="3" xr3:uid="{F02F7B03-2F11-49C5-BB0C-2BEA017B4163}" name="Kunden ID"/>
    <tableColumn id="4" xr3:uid="{58AF0818-697D-441D-878B-9B3B1209261F}" name="Firma" dataDxfId="17">
      <calculatedColumnFormula>IFERROR(VLOOKUP(tabProjekte[[#This Row],[Kunden ID]],tabKunden[],2,FALSE),"")</calculatedColumnFormula>
    </tableColumn>
    <tableColumn id="5" xr3:uid="{E309CFF0-DDA0-4EB6-81E8-E63940FA6B6B}" name="Startdatum" dataDxfId="16"/>
    <tableColumn id="6" xr3:uid="{D4CF9349-84C1-42E5-A7F6-3CC0782C1013}" name="Enddatum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0F4078-FE9C-449B-9C61-6FD5FD7E2DD7}" name="tabMitarbeiter" displayName="tabMitarbeiter" ref="A1:D17" totalsRowShown="0" headerRowDxfId="15">
  <autoFilter ref="A1:D17" xr:uid="{090F4078-FE9C-449B-9C61-6FD5FD7E2DD7}"/>
  <tableColumns count="4">
    <tableColumn id="1" xr3:uid="{9D5BD4DC-728C-4CF5-BB20-9EC1D2117BC4}" name="Personalnummer"/>
    <tableColumn id="2" xr3:uid="{89CD05E4-09DE-46B4-8B73-65AE81F91246}" name="Name"/>
    <tableColumn id="3" xr3:uid="{54823678-A09E-454A-9530-9A21A6E13F6D}" name="Kontakt"/>
    <tableColumn id="5" xr3:uid="{EE9388F0-84D7-4618-85EA-75A3A6BD7E9C}" name="Bezeichnung" dataDxfId="14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5ADE11-B562-4415-873E-556F1FBA8177}" name="tabKunden" displayName="tabKunden" ref="A1:D13" totalsRowShown="0" headerRowDxfId="13" dataDxfId="12">
  <autoFilter ref="A1:D13" xr:uid="{0F5ADE11-B562-4415-873E-556F1FBA8177}"/>
  <tableColumns count="4">
    <tableColumn id="1" xr3:uid="{9611CFAC-486D-4E03-A50C-9844E267056E}" name="Kunden ID" dataDxfId="11"/>
    <tableColumn id="2" xr3:uid="{D63E6B49-B578-4B78-AD5F-6F9C12E6993F}" name="Name" dataDxfId="10"/>
    <tableColumn id="3" xr3:uid="{23E3914D-43B3-4A02-99F2-8D0A08061F21}" name="Adresse" dataDxfId="9"/>
    <tableColumn id="4" xr3:uid="{FAC90800-156E-475B-9F29-2BF4B55E4B23}" name="Kontakt" dataDxfId="8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3DDFAF-A8DC-4783-9BC4-2F28C22296A2}" name="tabAnsprechpartner" displayName="tabAnsprechpartner" ref="H1:L16" totalsRowShown="0" headerRowDxfId="7" dataDxfId="6">
  <autoFilter ref="H1:L16" xr:uid="{2D3DDFAF-A8DC-4783-9BC4-2F28C22296A2}"/>
  <tableColumns count="5">
    <tableColumn id="1" xr3:uid="{C93B47CF-DF85-42E2-B89E-F9F7D8646EEF}" name="Ansprechpartner" dataDxfId="5"/>
    <tableColumn id="2" xr3:uid="{A67FE77E-74AE-4D91-9186-73CDB9EC097D}" name="Kunden ID" dataDxfId="4"/>
    <tableColumn id="3" xr3:uid="{CF0553E6-2FFA-4D78-B290-3E036780948E}" name="Name" dataDxfId="3">
      <calculatedColumnFormula>VLOOKUP(tabAnsprechpartner[[#This Row],[Kunden ID]],tabKunden[],2,FALSE)</calculatedColumnFormula>
    </tableColumn>
    <tableColumn id="4" xr3:uid="{30B33728-A396-4B38-AA97-A58CBBBE5B6E}" name="Kontakt" dataDxfId="2"/>
    <tableColumn id="5" xr3:uid="{84A26F9E-536B-49E5-92DE-1A493093CEB8}" name="Bemerkung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360E-F2AE-488B-BBFD-48352751A6E3}">
  <dimension ref="A1:N100"/>
  <sheetViews>
    <sheetView tabSelected="1" workbookViewId="0"/>
  </sheetViews>
  <sheetFormatPr baseColWidth="10" defaultRowHeight="15" x14ac:dyDescent="0.25"/>
  <cols>
    <col min="1" max="1" width="10.42578125" customWidth="1"/>
    <col min="2" max="2" width="11.85546875" customWidth="1"/>
    <col min="3" max="3" width="36.28515625" bestFit="1" customWidth="1"/>
    <col min="4" max="4" width="35.28515625" bestFit="1" customWidth="1"/>
    <col min="5" max="5" width="12.85546875" customWidth="1"/>
    <col min="6" max="6" width="32" bestFit="1" customWidth="1"/>
    <col min="7" max="7" width="14" customWidth="1"/>
    <col min="8" max="8" width="12.42578125" customWidth="1"/>
    <col min="9" max="9" width="13.28515625" customWidth="1"/>
    <col min="10" max="10" width="13" customWidth="1"/>
    <col min="11" max="11" width="12.140625" customWidth="1"/>
    <col min="12" max="12" width="15.7109375" customWidth="1"/>
    <col min="13" max="13" width="19.5703125" customWidth="1"/>
    <col min="14" max="14" width="26.5703125" bestFit="1" customWidth="1"/>
  </cols>
  <sheetData>
    <row r="1" spans="1:14" x14ac:dyDescent="0.25">
      <c r="A1" s="1" t="s">
        <v>15</v>
      </c>
      <c r="B1" s="6" t="s">
        <v>16</v>
      </c>
      <c r="C1" s="1" t="s">
        <v>17</v>
      </c>
      <c r="D1" s="1" t="s">
        <v>13</v>
      </c>
      <c r="E1" s="6" t="s">
        <v>192</v>
      </c>
      <c r="F1" s="1" t="s">
        <v>4</v>
      </c>
      <c r="G1" s="1" t="s">
        <v>5</v>
      </c>
      <c r="H1" s="6" t="s">
        <v>18</v>
      </c>
      <c r="I1" s="1" t="s">
        <v>19</v>
      </c>
      <c r="J1" s="6" t="s">
        <v>1</v>
      </c>
      <c r="K1" s="6" t="s">
        <v>2</v>
      </c>
      <c r="L1" s="6" t="s">
        <v>20</v>
      </c>
      <c r="M1" s="1" t="s">
        <v>7</v>
      </c>
      <c r="N1" s="1" t="s">
        <v>8</v>
      </c>
    </row>
    <row r="2" spans="1:14" x14ac:dyDescent="0.25">
      <c r="A2" s="7">
        <v>1</v>
      </c>
      <c r="B2" s="7" t="s">
        <v>21</v>
      </c>
      <c r="C2" t="str">
        <f>IFERROR(VLOOKUP(tabProjektsteuerung[[#This Row],[Projekt ID]],tabProjekte[],2,FALSE),"")</f>
        <v>Mobile App Online Shop</v>
      </c>
      <c r="D2" t="str">
        <f>IFERROR(VLOOKUP(tabProjektsteuerung[[#This Row],[Projekt ID]],tabProjekte[],4,FALSE),"")</f>
        <v>Technica Vertriebs GmbH</v>
      </c>
      <c r="E2" s="7" t="s">
        <v>23</v>
      </c>
      <c r="F2" t="str">
        <f>IFERROR(VLOOKUP(tabProjektsteuerung[[#This Row],[Aufgabe ID]],tabAufgaben[],2,FALSE),"")</f>
        <v>Beratung und Vertragsmangement</v>
      </c>
      <c r="G2" s="5">
        <f>IFERROR(VLOOKUP(tabProjektsteuerung[[#This Row],[Aufgabe ID]],tabAufgaben[],3,FALSE),"")</f>
        <v>126</v>
      </c>
      <c r="H2" s="7">
        <v>4</v>
      </c>
      <c r="I2" s="5">
        <f>IFERROR(IF(tabProjektsteuerung[[#This Row],[Stunden]] = "","",ROUND(tabProjektsteuerung[[#This Row],[Stundensatz]]*tabProjektsteuerung[[#This Row],[Stunden]],2)),"")</f>
        <v>504</v>
      </c>
      <c r="J2" s="12">
        <v>44635</v>
      </c>
      <c r="K2" s="12">
        <v>44635</v>
      </c>
      <c r="L2" s="7">
        <v>1</v>
      </c>
      <c r="M2" t="str">
        <f>IFERROR(VLOOKUP(tabProjektsteuerung[[#This Row],[Mitarbeiter ID]],tabMitarbeiter[],2,FALSE),"")</f>
        <v>Clara Schuhmacher</v>
      </c>
      <c r="N2" s="10" t="str">
        <f>VLOOKUP(tabProjektsteuerung[[#This Row],[Mitarbeiter ID]],tabMitarbeiter[],4,FALSE)</f>
        <v>Geschäftsführung</v>
      </c>
    </row>
    <row r="3" spans="1:14" x14ac:dyDescent="0.25">
      <c r="A3" s="7">
        <v>2</v>
      </c>
      <c r="B3" s="7" t="s">
        <v>93</v>
      </c>
      <c r="C3" t="str">
        <f>IFERROR(VLOOKUP(tabProjektsteuerung[[#This Row],[Projekt ID]],tabProjekte[],2,FALSE),"")</f>
        <v>Desktop App Projektsteuerung</v>
      </c>
      <c r="D3" t="str">
        <f>IFERROR(VLOOKUP(tabProjektsteuerung[[#This Row],[Projekt ID]],tabProjekte[],4,FALSE),"")</f>
        <v>EventPlaner GmbH</v>
      </c>
      <c r="E3" s="7" t="s">
        <v>68</v>
      </c>
      <c r="F3" t="str">
        <f>IFERROR(VLOOKUP(tabProjektsteuerung[[#This Row],[Aufgabe ID]],tabAufgaben[],2,FALSE),"")</f>
        <v>Projektplanung</v>
      </c>
      <c r="G3" s="5">
        <f>IFERROR(VLOOKUP(tabProjektsteuerung[[#This Row],[Aufgabe ID]],tabAufgaben[],3,FALSE),"")</f>
        <v>74</v>
      </c>
      <c r="H3" s="7">
        <v>6</v>
      </c>
      <c r="I3" s="5">
        <f>IFERROR(IF(tabProjektsteuerung[[#This Row],[Stunden]] = "","",ROUND(tabProjektsteuerung[[#This Row],[Stundensatz]]*tabProjektsteuerung[[#This Row],[Stunden]],2)),"")</f>
        <v>444</v>
      </c>
      <c r="J3" s="12">
        <v>44724</v>
      </c>
      <c r="K3" s="12">
        <v>44725</v>
      </c>
      <c r="L3" s="7">
        <v>10</v>
      </c>
      <c r="M3" t="str">
        <f>IFERROR(VLOOKUP(tabProjektsteuerung[[#This Row],[Mitarbeiter ID]],tabMitarbeiter[],2,FALSE),"")</f>
        <v>Hans Müller</v>
      </c>
      <c r="N3" s="10" t="str">
        <f>VLOOKUP(tabProjektsteuerung[[#This Row],[Mitarbeiter ID]],tabMitarbeiter[],4,FALSE)</f>
        <v>Projektmanagement</v>
      </c>
    </row>
    <row r="4" spans="1:14" x14ac:dyDescent="0.25">
      <c r="A4" s="7">
        <v>3</v>
      </c>
      <c r="B4" s="7" t="s">
        <v>21</v>
      </c>
      <c r="C4" t="str">
        <f>IFERROR(VLOOKUP(tabProjektsteuerung[[#This Row],[Projekt ID]],tabProjekte[],2,FALSE),"")</f>
        <v>Mobile App Online Shop</v>
      </c>
      <c r="D4" t="str">
        <f>IFERROR(VLOOKUP(tabProjektsteuerung[[#This Row],[Projekt ID]],tabProjekte[],4,FALSE),"")</f>
        <v>Technica Vertriebs GmbH</v>
      </c>
      <c r="E4" s="7" t="s">
        <v>70</v>
      </c>
      <c r="F4" t="str">
        <f>IFERROR(VLOOKUP(tabProjektsteuerung[[#This Row],[Aufgabe ID]],tabAufgaben[],2,FALSE),"")</f>
        <v>Design und Prototyping</v>
      </c>
      <c r="G4" s="5">
        <f>IFERROR(VLOOKUP(tabProjektsteuerung[[#This Row],[Aufgabe ID]],tabAufgaben[],3,FALSE),"")</f>
        <v>95</v>
      </c>
      <c r="H4" s="7">
        <v>18</v>
      </c>
      <c r="I4" s="5">
        <f>IFERROR(IF(tabProjektsteuerung[[#This Row],[Stunden]] = "","",ROUND(tabProjektsteuerung[[#This Row],[Stundensatz]]*tabProjektsteuerung[[#This Row],[Stunden]],2)),"")</f>
        <v>1710</v>
      </c>
      <c r="J4" s="12">
        <v>44637</v>
      </c>
      <c r="K4" s="12">
        <v>44640</v>
      </c>
      <c r="L4" s="7">
        <v>15</v>
      </c>
      <c r="M4" t="str">
        <f>IFERROR(VLOOKUP(tabProjektsteuerung[[#This Row],[Mitarbeiter ID]],tabMitarbeiter[],2,FALSE),"")</f>
        <v>Olivia Williams</v>
      </c>
      <c r="N4" s="10" t="str">
        <f>VLOOKUP(tabProjektsteuerung[[#This Row],[Mitarbeiter ID]],tabMitarbeiter[],4,FALSE)</f>
        <v>Frontendprogrammierung</v>
      </c>
    </row>
    <row r="5" spans="1:14" x14ac:dyDescent="0.25">
      <c r="A5" s="7">
        <v>4</v>
      </c>
      <c r="B5" s="7" t="s">
        <v>21</v>
      </c>
      <c r="C5" t="str">
        <f>IFERROR(VLOOKUP(tabProjektsteuerung[[#This Row],[Projekt ID]],tabProjekte[],2,FALSE),"")</f>
        <v>Mobile App Online Shop</v>
      </c>
      <c r="D5" t="str">
        <f>IFERROR(VLOOKUP(tabProjektsteuerung[[#This Row],[Projekt ID]],tabProjekte[],4,FALSE),"")</f>
        <v>Technica Vertriebs GmbH</v>
      </c>
      <c r="E5" s="7" t="s">
        <v>70</v>
      </c>
      <c r="F5" t="str">
        <f>IFERROR(VLOOKUP(tabProjektsteuerung[[#This Row],[Aufgabe ID]],tabAufgaben[],2,FALSE),"")</f>
        <v>Design und Prototyping</v>
      </c>
      <c r="G5" s="5">
        <f>IFERROR(VLOOKUP(tabProjektsteuerung[[#This Row],[Aufgabe ID]],tabAufgaben[],3,FALSE),"")</f>
        <v>95</v>
      </c>
      <c r="H5" s="7">
        <v>8</v>
      </c>
      <c r="I5" s="5">
        <f>IFERROR(IF(tabProjektsteuerung[[#This Row],[Stunden]] = "","",ROUND(tabProjektsteuerung[[#This Row],[Stundensatz]]*tabProjektsteuerung[[#This Row],[Stunden]],2)),"")</f>
        <v>760</v>
      </c>
      <c r="J5" s="12">
        <v>44637</v>
      </c>
      <c r="K5" s="12">
        <v>44638</v>
      </c>
      <c r="L5" s="7">
        <v>16</v>
      </c>
      <c r="M5" t="str">
        <f>IFERROR(VLOOKUP(tabProjektsteuerung[[#This Row],[Mitarbeiter ID]],tabMitarbeiter[],2,FALSE),"")</f>
        <v>Anna Schmidt</v>
      </c>
      <c r="N5" s="10" t="str">
        <f>VLOOKUP(tabProjektsteuerung[[#This Row],[Mitarbeiter ID]],tabMitarbeiter[],4,FALSE)</f>
        <v>Frontendprogrammierung</v>
      </c>
    </row>
    <row r="6" spans="1:14" x14ac:dyDescent="0.25">
      <c r="A6" s="7">
        <v>5</v>
      </c>
      <c r="B6" s="7" t="s">
        <v>21</v>
      </c>
      <c r="C6" s="8" t="str">
        <f>IFERROR(VLOOKUP(tabProjektsteuerung[[#This Row],[Projekt ID]],tabProjekte[],2,FALSE),"")</f>
        <v>Mobile App Online Shop</v>
      </c>
      <c r="D6" s="8" t="str">
        <f>IFERROR(VLOOKUP(tabProjektsteuerung[[#This Row],[Projekt ID]],tabProjekte[],4,FALSE),"")</f>
        <v>Technica Vertriebs GmbH</v>
      </c>
      <c r="E6" s="7" t="s">
        <v>71</v>
      </c>
      <c r="F6" s="8" t="str">
        <f>IFERROR(VLOOKUP(tabProjektsteuerung[[#This Row],[Aufgabe ID]],tabAufgaben[],2,FALSE),"")</f>
        <v>Frontendentwicklung</v>
      </c>
      <c r="G6" s="5">
        <f>IFERROR(VLOOKUP(tabProjektsteuerung[[#This Row],[Aufgabe ID]],tabAufgaben[],3,FALSE),"")</f>
        <v>105</v>
      </c>
      <c r="H6" s="7">
        <v>7</v>
      </c>
      <c r="I6" s="5">
        <f>IFERROR(IF(tabProjektsteuerung[[#This Row],[Stunden]] = "","",ROUND(tabProjektsteuerung[[#This Row],[Stundensatz]]*tabProjektsteuerung[[#This Row],[Stunden]],2)),"")</f>
        <v>735</v>
      </c>
      <c r="J6" s="12">
        <v>44641</v>
      </c>
      <c r="K6" s="12">
        <v>44643</v>
      </c>
      <c r="L6" s="7">
        <v>7</v>
      </c>
      <c r="M6" s="8" t="str">
        <f>IFERROR(VLOOKUP(tabProjektsteuerung[[#This Row],[Mitarbeiter ID]],tabMitarbeiter[],2,FALSE),"")</f>
        <v>Priya Singh</v>
      </c>
      <c r="N6" s="10" t="str">
        <f>VLOOKUP(tabProjektsteuerung[[#This Row],[Mitarbeiter ID]],tabMitarbeiter[],4,FALSE)</f>
        <v>Frontendprogrammierung</v>
      </c>
    </row>
    <row r="7" spans="1:14" x14ac:dyDescent="0.25">
      <c r="A7" s="7">
        <v>6</v>
      </c>
      <c r="B7" s="7" t="s">
        <v>21</v>
      </c>
      <c r="C7" s="8" t="str">
        <f>IFERROR(VLOOKUP(tabProjektsteuerung[[#This Row],[Projekt ID]],tabProjekte[],2,FALSE),"")</f>
        <v>Mobile App Online Shop</v>
      </c>
      <c r="D7" s="8" t="str">
        <f>IFERROR(VLOOKUP(tabProjektsteuerung[[#This Row],[Projekt ID]],tabProjekte[],4,FALSE),"")</f>
        <v>Technica Vertriebs GmbH</v>
      </c>
      <c r="E7" s="7" t="s">
        <v>71</v>
      </c>
      <c r="F7" s="8" t="str">
        <f>IFERROR(VLOOKUP(tabProjektsteuerung[[#This Row],[Aufgabe ID]],tabAufgaben[],2,FALSE),"")</f>
        <v>Frontendentwicklung</v>
      </c>
      <c r="G7" s="5">
        <f>IFERROR(VLOOKUP(tabProjektsteuerung[[#This Row],[Aufgabe ID]],tabAufgaben[],3,FALSE),"")</f>
        <v>105</v>
      </c>
      <c r="H7" s="7">
        <v>14</v>
      </c>
      <c r="I7" s="5">
        <f>IFERROR(IF(tabProjektsteuerung[[#This Row],[Stunden]] = "","",ROUND(tabProjektsteuerung[[#This Row],[Stundensatz]]*tabProjektsteuerung[[#This Row],[Stunden]],2)),"")</f>
        <v>1470</v>
      </c>
      <c r="J7" s="12">
        <v>44641</v>
      </c>
      <c r="K7" s="12">
        <v>44645</v>
      </c>
      <c r="L7" s="7">
        <v>8</v>
      </c>
      <c r="M7" s="8" t="str">
        <f>IFERROR(VLOOKUP(tabProjektsteuerung[[#This Row],[Mitarbeiter ID]],tabMitarbeiter[],2,FALSE),"")</f>
        <v>John Smith</v>
      </c>
      <c r="N7" s="10" t="str">
        <f>VLOOKUP(tabProjektsteuerung[[#This Row],[Mitarbeiter ID]],tabMitarbeiter[],4,FALSE)</f>
        <v>Frontendprogrammierung</v>
      </c>
    </row>
    <row r="8" spans="1:14" x14ac:dyDescent="0.25">
      <c r="A8" s="7">
        <v>7</v>
      </c>
      <c r="B8" s="7" t="s">
        <v>21</v>
      </c>
      <c r="C8" s="8" t="str">
        <f>IFERROR(VLOOKUP(tabProjektsteuerung[[#This Row],[Projekt ID]],tabProjekte[],2,FALSE),"")</f>
        <v>Mobile App Online Shop</v>
      </c>
      <c r="D8" s="8" t="str">
        <f>IFERROR(VLOOKUP(tabProjektsteuerung[[#This Row],[Projekt ID]],tabProjekte[],4,FALSE),"")</f>
        <v>Technica Vertriebs GmbH</v>
      </c>
      <c r="E8" s="7" t="s">
        <v>71</v>
      </c>
      <c r="F8" s="8" t="str">
        <f>IFERROR(VLOOKUP(tabProjektsteuerung[[#This Row],[Aufgabe ID]],tabAufgaben[],2,FALSE),"")</f>
        <v>Frontendentwicklung</v>
      </c>
      <c r="G8" s="5">
        <f>IFERROR(VLOOKUP(tabProjektsteuerung[[#This Row],[Aufgabe ID]],tabAufgaben[],3,FALSE),"")</f>
        <v>105</v>
      </c>
      <c r="H8" s="7">
        <v>12</v>
      </c>
      <c r="I8" s="9">
        <f>IFERROR(IF(tabProjektsteuerung[[#This Row],[Stunden]] = "","",ROUND(tabProjektsteuerung[[#This Row],[Stundensatz]]*tabProjektsteuerung[[#This Row],[Stunden]],2)),"")</f>
        <v>1260</v>
      </c>
      <c r="J8" s="12">
        <v>44642</v>
      </c>
      <c r="K8" s="12">
        <v>44645</v>
      </c>
      <c r="L8" s="7">
        <v>15</v>
      </c>
      <c r="M8" s="8" t="str">
        <f>IFERROR(VLOOKUP(tabProjektsteuerung[[#This Row],[Mitarbeiter ID]],tabMitarbeiter[],2,FALSE),"")</f>
        <v>Olivia Williams</v>
      </c>
      <c r="N8" s="10" t="str">
        <f>VLOOKUP(tabProjektsteuerung[[#This Row],[Mitarbeiter ID]],tabMitarbeiter[],4,FALSE)</f>
        <v>Frontendprogrammierung</v>
      </c>
    </row>
    <row r="9" spans="1:14" x14ac:dyDescent="0.25">
      <c r="A9" s="7">
        <v>8</v>
      </c>
      <c r="B9" s="7" t="s">
        <v>92</v>
      </c>
      <c r="C9" s="8" t="str">
        <f>IFERROR(VLOOKUP(tabProjektsteuerung[[#This Row],[Projekt ID]],tabProjekte[],2,FALSE),"")</f>
        <v>Mobile App Zeiterfassungssystem</v>
      </c>
      <c r="D9" s="8" t="str">
        <f>IFERROR(VLOOKUP(tabProjektsteuerung[[#This Row],[Projekt ID]],tabProjekte[],4,FALSE),"")</f>
        <v>RapidDelivery Logistik GmbH</v>
      </c>
      <c r="E9" s="7" t="s">
        <v>23</v>
      </c>
      <c r="F9" s="8" t="str">
        <f>IFERROR(VLOOKUP(tabProjektsteuerung[[#This Row],[Aufgabe ID]],tabAufgaben[],2,FALSE),"")</f>
        <v>Beratung und Vertragsmangement</v>
      </c>
      <c r="G9" s="5">
        <f>IFERROR(VLOOKUP(tabProjektsteuerung[[#This Row],[Aufgabe ID]],tabAufgaben[],3,FALSE),"")</f>
        <v>126</v>
      </c>
      <c r="H9" s="7">
        <v>2</v>
      </c>
      <c r="I9" s="9">
        <f>IFERROR(IF(tabProjektsteuerung[[#This Row],[Stunden]] = "","",ROUND(tabProjektsteuerung[[#This Row],[Stundensatz]]*tabProjektsteuerung[[#This Row],[Stunden]],2)),"")</f>
        <v>252</v>
      </c>
      <c r="J9" s="12">
        <v>44929</v>
      </c>
      <c r="K9" s="12">
        <v>44929</v>
      </c>
      <c r="L9" s="7">
        <v>1</v>
      </c>
      <c r="M9" s="8" t="str">
        <f>IFERROR(VLOOKUP(tabProjektsteuerung[[#This Row],[Mitarbeiter ID]],tabMitarbeiter[],2,FALSE),"")</f>
        <v>Clara Schuhmacher</v>
      </c>
      <c r="N9" s="11" t="str">
        <f>VLOOKUP(tabProjektsteuerung[[#This Row],[Mitarbeiter ID]],tabMitarbeiter[],4,FALSE)</f>
        <v>Geschäftsführung</v>
      </c>
    </row>
    <row r="10" spans="1:14" x14ac:dyDescent="0.25">
      <c r="A10" s="7">
        <v>9</v>
      </c>
      <c r="B10" s="7" t="s">
        <v>99</v>
      </c>
      <c r="C10" s="8" t="str">
        <f>IFERROR(VLOOKUP(tabProjektsteuerung[[#This Row],[Projekt ID]],tabProjekte[],2,FALSE),"")</f>
        <v>Re-Design Personalverwaltungstool</v>
      </c>
      <c r="D10" s="8" t="str">
        <f>IFERROR(VLOOKUP(tabProjektsteuerung[[#This Row],[Projekt ID]],tabProjekte[],4,FALSE),"")</f>
        <v>WellnessOase GmbH</v>
      </c>
      <c r="E10" s="7" t="s">
        <v>73</v>
      </c>
      <c r="F10" s="8" t="str">
        <f>IFERROR(VLOOKUP(tabProjektsteuerung[[#This Row],[Aufgabe ID]],tabAufgaben[],2,FALSE),"")</f>
        <v>Datenbankdesign</v>
      </c>
      <c r="G10" s="5">
        <f>IFERROR(VLOOKUP(tabProjektsteuerung[[#This Row],[Aufgabe ID]],tabAufgaben[],3,FALSE),"")</f>
        <v>110</v>
      </c>
      <c r="H10" s="7">
        <v>6</v>
      </c>
      <c r="I10" s="9">
        <f>IFERROR(IF(tabProjektsteuerung[[#This Row],[Stunden]] = "","",ROUND(tabProjektsteuerung[[#This Row],[Stundensatz]]*tabProjektsteuerung[[#This Row],[Stunden]],2)),"")</f>
        <v>660</v>
      </c>
      <c r="J10" s="12">
        <v>44793</v>
      </c>
      <c r="K10" s="12">
        <v>44794</v>
      </c>
      <c r="L10" s="7">
        <v>9</v>
      </c>
      <c r="M10" s="8" t="str">
        <f>IFERROR(VLOOKUP(tabProjektsteuerung[[#This Row],[Mitarbeiter ID]],tabMitarbeiter[],2,FALSE),"")</f>
        <v>Ananya Sharma</v>
      </c>
      <c r="N10" s="11" t="str">
        <f>VLOOKUP(tabProjektsteuerung[[#This Row],[Mitarbeiter ID]],tabMitarbeiter[],4,FALSE)</f>
        <v>Backendprogrammierung</v>
      </c>
    </row>
    <row r="11" spans="1:14" x14ac:dyDescent="0.25">
      <c r="A11" s="7">
        <v>10</v>
      </c>
      <c r="B11" s="7" t="s">
        <v>99</v>
      </c>
      <c r="C11" s="8" t="str">
        <f>IFERROR(VLOOKUP(tabProjektsteuerung[[#This Row],[Projekt ID]],tabProjekte[],2,FALSE),"")</f>
        <v>Re-Design Personalverwaltungstool</v>
      </c>
      <c r="D11" s="8" t="str">
        <f>IFERROR(VLOOKUP(tabProjektsteuerung[[#This Row],[Projekt ID]],tabProjekte[],4,FALSE),"")</f>
        <v>WellnessOase GmbH</v>
      </c>
      <c r="E11" s="7" t="s">
        <v>73</v>
      </c>
      <c r="F11" s="8" t="str">
        <f>IFERROR(VLOOKUP(tabProjektsteuerung[[#This Row],[Aufgabe ID]],tabAufgaben[],2,FALSE),"")</f>
        <v>Datenbankdesign</v>
      </c>
      <c r="G11" s="5">
        <f>IFERROR(VLOOKUP(tabProjektsteuerung[[#This Row],[Aufgabe ID]],tabAufgaben[],3,FALSE),"")</f>
        <v>110</v>
      </c>
      <c r="H11" s="7">
        <v>8</v>
      </c>
      <c r="I11" s="9">
        <f>IFERROR(IF(tabProjektsteuerung[[#This Row],[Stunden]] = "","",ROUND(tabProjektsteuerung[[#This Row],[Stundensatz]]*tabProjektsteuerung[[#This Row],[Stunden]],2)),"")</f>
        <v>880</v>
      </c>
      <c r="J11" s="12">
        <v>44793</v>
      </c>
      <c r="K11" s="12">
        <v>44795</v>
      </c>
      <c r="L11" s="7">
        <v>14</v>
      </c>
      <c r="M11" s="8" t="str">
        <f>IFERROR(VLOOKUP(tabProjektsteuerung[[#This Row],[Mitarbeiter ID]],tabMitarbeiter[],2,FALSE),"")</f>
        <v>Ahmed Özdemir</v>
      </c>
      <c r="N11" s="11" t="str">
        <f>VLOOKUP(tabProjektsteuerung[[#This Row],[Mitarbeiter ID]],tabMitarbeiter[],4,FALSE)</f>
        <v>Backendprogrammierung</v>
      </c>
    </row>
    <row r="12" spans="1:14" x14ac:dyDescent="0.25">
      <c r="A12" s="7">
        <v>11</v>
      </c>
      <c r="B12" s="7" t="s">
        <v>99</v>
      </c>
      <c r="C12" s="8" t="str">
        <f>IFERROR(VLOOKUP(tabProjektsteuerung[[#This Row],[Projekt ID]],tabProjekte[],2,FALSE),"")</f>
        <v>Re-Design Personalverwaltungstool</v>
      </c>
      <c r="D12" s="8" t="str">
        <f>IFERROR(VLOOKUP(tabProjektsteuerung[[#This Row],[Projekt ID]],tabProjekte[],4,FALSE),"")</f>
        <v>WellnessOase GmbH</v>
      </c>
      <c r="E12" s="7" t="s">
        <v>72</v>
      </c>
      <c r="F12" s="8" t="str">
        <f>IFERROR(VLOOKUP(tabProjektsteuerung[[#This Row],[Aufgabe ID]],tabAufgaben[],2,FALSE),"")</f>
        <v>Backendentwicklung</v>
      </c>
      <c r="G12" s="5">
        <f>IFERROR(VLOOKUP(tabProjektsteuerung[[#This Row],[Aufgabe ID]],tabAufgaben[],3,FALSE),"")</f>
        <v>115</v>
      </c>
      <c r="H12" s="7">
        <v>6</v>
      </c>
      <c r="I12" s="9">
        <f>IFERROR(IF(tabProjektsteuerung[[#This Row],[Stunden]] = "","",ROUND(tabProjektsteuerung[[#This Row],[Stundensatz]]*tabProjektsteuerung[[#This Row],[Stunden]],2)),"")</f>
        <v>690</v>
      </c>
      <c r="J12" s="12">
        <v>44794</v>
      </c>
      <c r="K12" s="12">
        <v>44795</v>
      </c>
      <c r="L12" s="7">
        <v>6</v>
      </c>
      <c r="M12" s="8" t="str">
        <f>IFERROR(VLOOKUP(tabProjektsteuerung[[#This Row],[Mitarbeiter ID]],tabMitarbeiter[],2,FALSE),"")</f>
        <v>Tobias Fischer</v>
      </c>
      <c r="N12" s="11" t="str">
        <f>VLOOKUP(tabProjektsteuerung[[#This Row],[Mitarbeiter ID]],tabMitarbeiter[],4,FALSE)</f>
        <v>Backendprogrammierung</v>
      </c>
    </row>
    <row r="13" spans="1:14" x14ac:dyDescent="0.25">
      <c r="A13" s="7">
        <v>12</v>
      </c>
      <c r="B13" s="7" t="s">
        <v>99</v>
      </c>
      <c r="C13" s="8" t="str">
        <f>IFERROR(VLOOKUP(tabProjektsteuerung[[#This Row],[Projekt ID]],tabProjekte[],2,FALSE),"")</f>
        <v>Re-Design Personalverwaltungstool</v>
      </c>
      <c r="D13" s="8" t="str">
        <f>IFERROR(VLOOKUP(tabProjektsteuerung[[#This Row],[Projekt ID]],tabProjekte[],4,FALSE),"")</f>
        <v>WellnessOase GmbH</v>
      </c>
      <c r="E13" s="7" t="s">
        <v>79</v>
      </c>
      <c r="F13" s="8" t="str">
        <f>IFERROR(VLOOKUP(tabProjektsteuerung[[#This Row],[Aufgabe ID]],tabAufgaben[],2,FALSE),"")</f>
        <v>Code-Review und Optimierung</v>
      </c>
      <c r="G13" s="5">
        <f>IFERROR(VLOOKUP(tabProjektsteuerung[[#This Row],[Aufgabe ID]],tabAufgaben[],3,FALSE),"")</f>
        <v>100</v>
      </c>
      <c r="H13" s="7">
        <v>4</v>
      </c>
      <c r="I13" s="9">
        <f>IFERROR(IF(tabProjektsteuerung[[#This Row],[Stunden]] = "","",ROUND(tabProjektsteuerung[[#This Row],[Stundensatz]]*tabProjektsteuerung[[#This Row],[Stunden]],2)),"")</f>
        <v>400</v>
      </c>
      <c r="J13" s="12">
        <v>44796</v>
      </c>
      <c r="K13" s="12">
        <v>44796</v>
      </c>
      <c r="L13" s="7">
        <v>11</v>
      </c>
      <c r="M13" s="8" t="str">
        <f>IFERROR(VLOOKUP(tabProjektsteuerung[[#This Row],[Mitarbeiter ID]],tabMitarbeiter[],2,FALSE),"")</f>
        <v>Fatma Demir</v>
      </c>
      <c r="N13" s="11" t="str">
        <f>VLOOKUP(tabProjektsteuerung[[#This Row],[Mitarbeiter ID]],tabMitarbeiter[],4,FALSE)</f>
        <v>Qualitätskontrolle</v>
      </c>
    </row>
    <row r="14" spans="1:14" x14ac:dyDescent="0.25">
      <c r="A14" s="7">
        <v>13</v>
      </c>
      <c r="B14" s="7" t="s">
        <v>99</v>
      </c>
      <c r="C14" s="8" t="str">
        <f>IFERROR(VLOOKUP(tabProjektsteuerung[[#This Row],[Projekt ID]],tabProjekte[],2,FALSE),"")</f>
        <v>Re-Design Personalverwaltungstool</v>
      </c>
      <c r="D14" s="8" t="str">
        <f>IFERROR(VLOOKUP(tabProjektsteuerung[[#This Row],[Projekt ID]],tabProjekte[],4,FALSE),"")</f>
        <v>WellnessOase GmbH</v>
      </c>
      <c r="E14" s="7" t="s">
        <v>79</v>
      </c>
      <c r="F14" s="8" t="str">
        <f>IFERROR(VLOOKUP(tabProjektsteuerung[[#This Row],[Aufgabe ID]],tabAufgaben[],2,FALSE),"")</f>
        <v>Code-Review und Optimierung</v>
      </c>
      <c r="G14" s="5">
        <f>IFERROR(VLOOKUP(tabProjektsteuerung[[#This Row],[Aufgabe ID]],tabAufgaben[],3,FALSE),"")</f>
        <v>100</v>
      </c>
      <c r="H14" s="7">
        <v>3</v>
      </c>
      <c r="I14" s="9">
        <f>IFERROR(IF(tabProjektsteuerung[[#This Row],[Stunden]] = "","",ROUND(tabProjektsteuerung[[#This Row],[Stundensatz]]*tabProjektsteuerung[[#This Row],[Stunden]],2)),"")</f>
        <v>300</v>
      </c>
      <c r="J14" s="12">
        <v>44796</v>
      </c>
      <c r="K14" s="12">
        <v>44796</v>
      </c>
      <c r="L14" s="7">
        <v>12</v>
      </c>
      <c r="M14" s="8" t="str">
        <f>IFERROR(VLOOKUP(tabProjektsteuerung[[#This Row],[Mitarbeiter ID]],tabMitarbeiter[],2,FALSE),"")</f>
        <v>Liam Brown</v>
      </c>
      <c r="N14" s="11" t="str">
        <f>VLOOKUP(tabProjektsteuerung[[#This Row],[Mitarbeiter ID]],tabMitarbeiter[],4,FALSE)</f>
        <v>Qualitätskontrolle</v>
      </c>
    </row>
    <row r="15" spans="1:14" x14ac:dyDescent="0.25">
      <c r="A15" s="7">
        <v>14</v>
      </c>
      <c r="B15" s="7" t="s">
        <v>99</v>
      </c>
      <c r="C15" s="8" t="str">
        <f>IFERROR(VLOOKUP(tabProjektsteuerung[[#This Row],[Projekt ID]],tabProjekte[],2,FALSE),"")</f>
        <v>Re-Design Personalverwaltungstool</v>
      </c>
      <c r="D15" s="8" t="str">
        <f>IFERROR(VLOOKUP(tabProjektsteuerung[[#This Row],[Projekt ID]],tabProjekte[],4,FALSE),"")</f>
        <v>WellnessOase GmbH</v>
      </c>
      <c r="E15" s="7" t="s">
        <v>80</v>
      </c>
      <c r="F15" s="8" t="str">
        <f>IFERROR(VLOOKUP(tabProjektsteuerung[[#This Row],[Aufgabe ID]],tabAufgaben[],2,FALSE),"")</f>
        <v>Deployment und Wartung</v>
      </c>
      <c r="G15" s="5">
        <f>IFERROR(VLOOKUP(tabProjektsteuerung[[#This Row],[Aufgabe ID]],tabAufgaben[],3,FALSE),"")</f>
        <v>85</v>
      </c>
      <c r="H15" s="7">
        <v>3</v>
      </c>
      <c r="I15" s="9">
        <f>IFERROR(IF(tabProjektsteuerung[[#This Row],[Stunden]] = "","",ROUND(tabProjektsteuerung[[#This Row],[Stundensatz]]*tabProjektsteuerung[[#This Row],[Stunden]],2)),"")</f>
        <v>255</v>
      </c>
      <c r="J15" s="12">
        <v>44797</v>
      </c>
      <c r="K15" s="12">
        <v>44797</v>
      </c>
      <c r="L15" s="7">
        <v>11</v>
      </c>
      <c r="M15" s="8" t="str">
        <f>IFERROR(VLOOKUP(tabProjektsteuerung[[#This Row],[Mitarbeiter ID]],tabMitarbeiter[],2,FALSE),"")</f>
        <v>Fatma Demir</v>
      </c>
      <c r="N15" s="11" t="str">
        <f>VLOOKUP(tabProjektsteuerung[[#This Row],[Mitarbeiter ID]],tabMitarbeiter[],4,FALSE)</f>
        <v>Qualitätskontrolle</v>
      </c>
    </row>
    <row r="16" spans="1:14" x14ac:dyDescent="0.25">
      <c r="A16" s="7">
        <v>15</v>
      </c>
      <c r="B16" s="7" t="s">
        <v>92</v>
      </c>
      <c r="C16" s="8" t="str">
        <f>IFERROR(VLOOKUP(tabProjektsteuerung[[#This Row],[Projekt ID]],tabProjekte[],2,FALSE),"")</f>
        <v>Mobile App Zeiterfassungssystem</v>
      </c>
      <c r="D16" s="8" t="str">
        <f>IFERROR(VLOOKUP(tabProjektsteuerung[[#This Row],[Projekt ID]],tabProjekte[],4,FALSE),"")</f>
        <v>RapidDelivery Logistik GmbH</v>
      </c>
      <c r="E16" s="7" t="s">
        <v>70</v>
      </c>
      <c r="F16" s="8" t="str">
        <f>IFERROR(VLOOKUP(tabProjektsteuerung[[#This Row],[Aufgabe ID]],tabAufgaben[],2,FALSE),"")</f>
        <v>Design und Prototyping</v>
      </c>
      <c r="G16" s="5">
        <f>IFERROR(VLOOKUP(tabProjektsteuerung[[#This Row],[Aufgabe ID]],tabAufgaben[],3,FALSE),"")</f>
        <v>95</v>
      </c>
      <c r="H16" s="7">
        <v>10</v>
      </c>
      <c r="I16" s="9">
        <f>IFERROR(IF(tabProjektsteuerung[[#This Row],[Stunden]] = "","",ROUND(tabProjektsteuerung[[#This Row],[Stundensatz]]*tabProjektsteuerung[[#This Row],[Stunden]],2)),"")</f>
        <v>950</v>
      </c>
      <c r="J16" s="12">
        <v>44938</v>
      </c>
      <c r="K16" s="12">
        <v>44940</v>
      </c>
      <c r="L16" s="7">
        <v>16</v>
      </c>
      <c r="M16" s="8" t="str">
        <f>IFERROR(VLOOKUP(tabProjektsteuerung[[#This Row],[Mitarbeiter ID]],tabMitarbeiter[],2,FALSE),"")</f>
        <v>Anna Schmidt</v>
      </c>
      <c r="N16" s="11" t="str">
        <f>VLOOKUP(tabProjektsteuerung[[#This Row],[Mitarbeiter ID]],tabMitarbeiter[],4,FALSE)</f>
        <v>Frontendprogrammierung</v>
      </c>
    </row>
    <row r="17" spans="1:14" x14ac:dyDescent="0.25">
      <c r="A17" s="7">
        <v>16</v>
      </c>
      <c r="B17" s="7" t="s">
        <v>92</v>
      </c>
      <c r="C17" s="8" t="str">
        <f>IFERROR(VLOOKUP(tabProjektsteuerung[[#This Row],[Projekt ID]],tabProjekte[],2,FALSE),"")</f>
        <v>Mobile App Zeiterfassungssystem</v>
      </c>
      <c r="D17" s="8" t="str">
        <f>IFERROR(VLOOKUP(tabProjektsteuerung[[#This Row],[Projekt ID]],tabProjekte[],4,FALSE),"")</f>
        <v>RapidDelivery Logistik GmbH</v>
      </c>
      <c r="E17" s="7" t="s">
        <v>70</v>
      </c>
      <c r="F17" s="8" t="str">
        <f>IFERROR(VLOOKUP(tabProjektsteuerung[[#This Row],[Aufgabe ID]],tabAufgaben[],2,FALSE),"")</f>
        <v>Design und Prototyping</v>
      </c>
      <c r="G17" s="5">
        <f>IFERROR(VLOOKUP(tabProjektsteuerung[[#This Row],[Aufgabe ID]],tabAufgaben[],3,FALSE),"")</f>
        <v>95</v>
      </c>
      <c r="H17" s="7">
        <v>14</v>
      </c>
      <c r="I17" s="9">
        <f>IFERROR(IF(tabProjektsteuerung[[#This Row],[Stunden]] = "","",ROUND(tabProjektsteuerung[[#This Row],[Stundensatz]]*tabProjektsteuerung[[#This Row],[Stunden]],2)),"")</f>
        <v>1330</v>
      </c>
      <c r="J17" s="12">
        <v>44939</v>
      </c>
      <c r="K17" s="12">
        <v>44942</v>
      </c>
      <c r="L17" s="7">
        <v>8</v>
      </c>
      <c r="M17" s="8" t="str">
        <f>IFERROR(VLOOKUP(tabProjektsteuerung[[#This Row],[Mitarbeiter ID]],tabMitarbeiter[],2,FALSE),"")</f>
        <v>John Smith</v>
      </c>
      <c r="N17" s="11" t="str">
        <f>VLOOKUP(tabProjektsteuerung[[#This Row],[Mitarbeiter ID]],tabMitarbeiter[],4,FALSE)</f>
        <v>Frontendprogrammierung</v>
      </c>
    </row>
    <row r="18" spans="1:14" x14ac:dyDescent="0.25">
      <c r="A18" s="7">
        <v>17</v>
      </c>
      <c r="B18" s="7" t="s">
        <v>106</v>
      </c>
      <c r="C18" s="8" t="str">
        <f>IFERROR(VLOOKUP(tabProjektsteuerung[[#This Row],[Projekt ID]],tabProjekte[],2,FALSE),"")</f>
        <v>Mobile App für Fitness-Tracking</v>
      </c>
      <c r="D18" s="8" t="str">
        <f>IFERROR(VLOOKUP(tabProjektsteuerung[[#This Row],[Projekt ID]],tabProjekte[],4,FALSE),"")</f>
        <v>SportSoul GmbH</v>
      </c>
      <c r="E18" s="7" t="s">
        <v>68</v>
      </c>
      <c r="F18" s="8" t="str">
        <f>IFERROR(VLOOKUP(tabProjektsteuerung[[#This Row],[Aufgabe ID]],tabAufgaben[],2,FALSE),"")</f>
        <v>Projektplanung</v>
      </c>
      <c r="G18" s="5">
        <f>IFERROR(VLOOKUP(tabProjektsteuerung[[#This Row],[Aufgabe ID]],tabAufgaben[],3,FALSE),"")</f>
        <v>74</v>
      </c>
      <c r="H18" s="7">
        <v>30</v>
      </c>
      <c r="I18" s="9">
        <f>IFERROR(IF(tabProjektsteuerung[[#This Row],[Stunden]] = "","",ROUND(tabProjektsteuerung[[#This Row],[Stundensatz]]*tabProjektsteuerung[[#This Row],[Stunden]],2)),"")</f>
        <v>2220</v>
      </c>
      <c r="J18" s="12">
        <v>44867</v>
      </c>
      <c r="K18" s="12">
        <v>44875</v>
      </c>
      <c r="L18" s="7">
        <v>10</v>
      </c>
      <c r="M18" s="8" t="str">
        <f>IFERROR(VLOOKUP(tabProjektsteuerung[[#This Row],[Mitarbeiter ID]],tabMitarbeiter[],2,FALSE),"")</f>
        <v>Hans Müller</v>
      </c>
      <c r="N18" s="11" t="str">
        <f>VLOOKUP(tabProjektsteuerung[[#This Row],[Mitarbeiter ID]],tabMitarbeiter[],4,FALSE)</f>
        <v>Projektmanagement</v>
      </c>
    </row>
    <row r="19" spans="1:14" x14ac:dyDescent="0.25">
      <c r="A19" s="7">
        <v>18</v>
      </c>
      <c r="B19" s="7" t="s">
        <v>106</v>
      </c>
      <c r="C19" s="8" t="str">
        <f>IFERROR(VLOOKUP(tabProjektsteuerung[[#This Row],[Projekt ID]],tabProjekte[],2,FALSE),"")</f>
        <v>Mobile App für Fitness-Tracking</v>
      </c>
      <c r="D19" s="8" t="str">
        <f>IFERROR(VLOOKUP(tabProjektsteuerung[[#This Row],[Projekt ID]],tabProjekte[],4,FALSE),"")</f>
        <v>SportSoul GmbH</v>
      </c>
      <c r="E19" s="7" t="s">
        <v>68</v>
      </c>
      <c r="F19" s="8" t="str">
        <f>IFERROR(VLOOKUP(tabProjektsteuerung[[#This Row],[Aufgabe ID]],tabAufgaben[],2,FALSE),"")</f>
        <v>Projektplanung</v>
      </c>
      <c r="G19" s="5">
        <f>IFERROR(VLOOKUP(tabProjektsteuerung[[#This Row],[Aufgabe ID]],tabAufgaben[],3,FALSE),"")</f>
        <v>74</v>
      </c>
      <c r="H19" s="7">
        <v>20</v>
      </c>
      <c r="I19" s="9">
        <f>IFERROR(IF(tabProjektsteuerung[[#This Row],[Stunden]] = "","",ROUND(tabProjektsteuerung[[#This Row],[Stundensatz]]*tabProjektsteuerung[[#This Row],[Stunden]],2)),"")</f>
        <v>1480</v>
      </c>
      <c r="J19" s="12">
        <v>44868</v>
      </c>
      <c r="K19" s="12">
        <v>44875</v>
      </c>
      <c r="L19" s="7">
        <v>13</v>
      </c>
      <c r="M19" s="8" t="str">
        <f>IFERROR(VLOOKUP(tabProjektsteuerung[[#This Row],[Mitarbeiter ID]],tabMitarbeiter[],2,FALSE),"")</f>
        <v>Neha Patel</v>
      </c>
      <c r="N19" s="11" t="str">
        <f>VLOOKUP(tabProjektsteuerung[[#This Row],[Mitarbeiter ID]],tabMitarbeiter[],4,FALSE)</f>
        <v>Projektmanagement</v>
      </c>
    </row>
    <row r="20" spans="1:14" x14ac:dyDescent="0.25">
      <c r="A20" s="7">
        <v>19</v>
      </c>
      <c r="B20" s="7" t="s">
        <v>107</v>
      </c>
      <c r="C20" s="8" t="str">
        <f>IFERROR(VLOOKUP(tabProjektsteuerung[[#This Row],[Projekt ID]],tabProjekte[],2,FALSE),"")</f>
        <v>Desktop App für Finanzverwaltung</v>
      </c>
      <c r="D20" s="8" t="str">
        <f>IFERROR(VLOOKUP(tabProjektsteuerung[[#This Row],[Projekt ID]],tabProjekte[],4,FALSE),"")</f>
        <v>GeldExpress GmbH</v>
      </c>
      <c r="E20" s="7" t="s">
        <v>23</v>
      </c>
      <c r="F20" s="8" t="str">
        <f>IFERROR(VLOOKUP(tabProjektsteuerung[[#This Row],[Aufgabe ID]],tabAufgaben[],2,FALSE),"")</f>
        <v>Beratung und Vertragsmangement</v>
      </c>
      <c r="G20" s="5">
        <f>IFERROR(VLOOKUP(tabProjektsteuerung[[#This Row],[Aufgabe ID]],tabAufgaben[],3,FALSE),"")</f>
        <v>126</v>
      </c>
      <c r="H20" s="7">
        <v>13</v>
      </c>
      <c r="I20" s="9">
        <f>IFERROR(IF(tabProjektsteuerung[[#This Row],[Stunden]] = "","",ROUND(tabProjektsteuerung[[#This Row],[Stundensatz]]*tabProjektsteuerung[[#This Row],[Stunden]],2)),"")</f>
        <v>1638</v>
      </c>
      <c r="J20" s="12">
        <v>44814</v>
      </c>
      <c r="K20" s="12">
        <v>44817</v>
      </c>
      <c r="L20" s="7">
        <v>2</v>
      </c>
      <c r="M20" s="8" t="str">
        <f>IFERROR(VLOOKUP(tabProjektsteuerung[[#This Row],[Mitarbeiter ID]],tabMitarbeiter[],2,FALSE),"")</f>
        <v>Rajesh Kumar</v>
      </c>
      <c r="N20" s="11" t="str">
        <f>VLOOKUP(tabProjektsteuerung[[#This Row],[Mitarbeiter ID]],tabMitarbeiter[],4,FALSE)</f>
        <v>Geschäftsführung</v>
      </c>
    </row>
    <row r="21" spans="1:14" x14ac:dyDescent="0.25">
      <c r="A21" s="7">
        <v>20</v>
      </c>
      <c r="B21" s="7" t="s">
        <v>99</v>
      </c>
      <c r="C21" s="8" t="str">
        <f>IFERROR(VLOOKUP(tabProjektsteuerung[[#This Row],[Projekt ID]],tabProjekte[],2,FALSE),"")</f>
        <v>Re-Design Personalverwaltungstool</v>
      </c>
      <c r="D21" s="8" t="str">
        <f>IFERROR(VLOOKUP(tabProjektsteuerung[[#This Row],[Projekt ID]],tabProjekte[],4,FALSE),"")</f>
        <v>WellnessOase GmbH</v>
      </c>
      <c r="E21" s="7" t="s">
        <v>75</v>
      </c>
      <c r="F21" s="8" t="str">
        <f>IFERROR(VLOOKUP(tabProjektsteuerung[[#This Row],[Aufgabe ID]],tabAufgaben[],2,FALSE),"")</f>
        <v>Dokumentation und Schulung</v>
      </c>
      <c r="G21" s="5">
        <f>IFERROR(VLOOKUP(tabProjektsteuerung[[#This Row],[Aufgabe ID]],tabAufgaben[],3,FALSE),"")</f>
        <v>80</v>
      </c>
      <c r="H21" s="7">
        <v>12</v>
      </c>
      <c r="I21" s="9">
        <f>IFERROR(IF(tabProjektsteuerung[[#This Row],[Stunden]] = "","",ROUND(tabProjektsteuerung[[#This Row],[Stundensatz]]*tabProjektsteuerung[[#This Row],[Stunden]],2)),"")</f>
        <v>960</v>
      </c>
      <c r="J21" s="12">
        <v>44805</v>
      </c>
      <c r="K21" s="12">
        <v>44807</v>
      </c>
      <c r="L21" s="7">
        <v>5</v>
      </c>
      <c r="M21" s="8" t="str">
        <f>IFERROR(VLOOKUP(tabProjektsteuerung[[#This Row],[Mitarbeiter ID]],tabMitarbeiter[],2,FALSE),"")</f>
        <v>Mehmet Kaya</v>
      </c>
      <c r="N21" s="11" t="str">
        <f>VLOOKUP(tabProjektsteuerung[[#This Row],[Mitarbeiter ID]],tabMitarbeiter[],4,FALSE)</f>
        <v>Customer Service &amp; Vertrieb</v>
      </c>
    </row>
    <row r="22" spans="1:14" x14ac:dyDescent="0.25">
      <c r="A22" s="7">
        <v>21</v>
      </c>
      <c r="B22" s="7" t="s">
        <v>21</v>
      </c>
      <c r="C22" s="8" t="str">
        <f>IFERROR(VLOOKUP(tabProjektsteuerung[[#This Row],[Projekt ID]],tabProjekte[],2,FALSE),"")</f>
        <v>Mobile App Online Shop</v>
      </c>
      <c r="D22" s="8" t="str">
        <f>IFERROR(VLOOKUP(tabProjektsteuerung[[#This Row],[Projekt ID]],tabProjekte[],4,FALSE),"")</f>
        <v>Technica Vertriebs GmbH</v>
      </c>
      <c r="E22" s="7" t="s">
        <v>65</v>
      </c>
      <c r="F22" s="8" t="str">
        <f>IFERROR(VLOOKUP(tabProjektsteuerung[[#This Row],[Aufgabe ID]],tabAufgaben[],2,FALSE),"")</f>
        <v>Programmierung Q2</v>
      </c>
      <c r="G22" s="5">
        <f>IFERROR(VLOOKUP(tabProjektsteuerung[[#This Row],[Aufgabe ID]],tabAufgaben[],3,FALSE),"")</f>
        <v>146</v>
      </c>
      <c r="H22" s="7">
        <v>5</v>
      </c>
      <c r="I22" s="9">
        <f>IFERROR(IF(tabProjektsteuerung[[#This Row],[Stunden]] = "","",ROUND(tabProjektsteuerung[[#This Row],[Stundensatz]]*tabProjektsteuerung[[#This Row],[Stunden]],2)),"")</f>
        <v>730</v>
      </c>
      <c r="J22" s="12">
        <v>44652</v>
      </c>
      <c r="K22" s="12">
        <v>44652</v>
      </c>
      <c r="L22" s="7">
        <v>9</v>
      </c>
      <c r="M22" s="8" t="str">
        <f>IFERROR(VLOOKUP(tabProjektsteuerung[[#This Row],[Mitarbeiter ID]],tabMitarbeiter[],2,FALSE),"")</f>
        <v>Ananya Sharma</v>
      </c>
      <c r="N22" s="11" t="str">
        <f>VLOOKUP(tabProjektsteuerung[[#This Row],[Mitarbeiter ID]],tabMitarbeiter[],4,FALSE)</f>
        <v>Backendprogrammierung</v>
      </c>
    </row>
    <row r="23" spans="1:14" x14ac:dyDescent="0.25">
      <c r="A23" s="7">
        <v>22</v>
      </c>
      <c r="B23" s="7" t="s">
        <v>21</v>
      </c>
      <c r="C23" s="8" t="str">
        <f>IFERROR(VLOOKUP(tabProjektsteuerung[[#This Row],[Projekt ID]],tabProjekte[],2,FALSE),"")</f>
        <v>Mobile App Online Shop</v>
      </c>
      <c r="D23" s="8" t="str">
        <f>IFERROR(VLOOKUP(tabProjektsteuerung[[#This Row],[Projekt ID]],tabProjekte[],4,FALSE),"")</f>
        <v>Technica Vertriebs GmbH</v>
      </c>
      <c r="E23" s="7" t="s">
        <v>74</v>
      </c>
      <c r="F23" s="8" t="str">
        <f>IFERROR(VLOOKUP(tabProjektsteuerung[[#This Row],[Aufgabe ID]],tabAufgaben[],2,FALSE),"")</f>
        <v>Testen und Qualitätskontrolle</v>
      </c>
      <c r="G23" s="5">
        <f>IFERROR(VLOOKUP(tabProjektsteuerung[[#This Row],[Aufgabe ID]],tabAufgaben[],3,FALSE),"")</f>
        <v>90</v>
      </c>
      <c r="H23" s="7">
        <v>4</v>
      </c>
      <c r="I23" s="9">
        <f>IFERROR(IF(tabProjektsteuerung[[#This Row],[Stunden]] = "","",ROUND(tabProjektsteuerung[[#This Row],[Stundensatz]]*tabProjektsteuerung[[#This Row],[Stunden]],2)),"")</f>
        <v>360</v>
      </c>
      <c r="J23" s="12">
        <v>44653</v>
      </c>
      <c r="K23" s="12">
        <v>44653</v>
      </c>
      <c r="L23" s="7">
        <v>12</v>
      </c>
      <c r="M23" s="8" t="str">
        <f>IFERROR(VLOOKUP(tabProjektsteuerung[[#This Row],[Mitarbeiter ID]],tabMitarbeiter[],2,FALSE),"")</f>
        <v>Liam Brown</v>
      </c>
      <c r="N23" s="11" t="str">
        <f>VLOOKUP(tabProjektsteuerung[[#This Row],[Mitarbeiter ID]],tabMitarbeiter[],4,FALSE)</f>
        <v>Qualitätskontrolle</v>
      </c>
    </row>
    <row r="24" spans="1:14" x14ac:dyDescent="0.25">
      <c r="A24" s="7">
        <v>23</v>
      </c>
      <c r="B24" s="7" t="s">
        <v>107</v>
      </c>
      <c r="C24" s="8" t="str">
        <f>IFERROR(VLOOKUP(tabProjektsteuerung[[#This Row],[Projekt ID]],tabProjekte[],2,FALSE),"")</f>
        <v>Desktop App für Finanzverwaltung</v>
      </c>
      <c r="D24" s="8" t="str">
        <f>IFERROR(VLOOKUP(tabProjektsteuerung[[#This Row],[Projekt ID]],tabProjekte[],4,FALSE),"")</f>
        <v>GeldExpress GmbH</v>
      </c>
      <c r="E24" s="7" t="s">
        <v>68</v>
      </c>
      <c r="F24" s="8" t="str">
        <f>IFERROR(VLOOKUP(tabProjektsteuerung[[#This Row],[Aufgabe ID]],tabAufgaben[],2,FALSE),"")</f>
        <v>Projektplanung</v>
      </c>
      <c r="G24" s="5">
        <f>IFERROR(VLOOKUP(tabProjektsteuerung[[#This Row],[Aufgabe ID]],tabAufgaben[],3,FALSE),"")</f>
        <v>74</v>
      </c>
      <c r="H24" s="7">
        <v>14</v>
      </c>
      <c r="I24" s="9">
        <f>IFERROR(IF(tabProjektsteuerung[[#This Row],[Stunden]] = "","",ROUND(tabProjektsteuerung[[#This Row],[Stundensatz]]*tabProjektsteuerung[[#This Row],[Stunden]],2)),"")</f>
        <v>1036</v>
      </c>
      <c r="J24" s="12">
        <v>44824</v>
      </c>
      <c r="K24" s="12">
        <v>44826</v>
      </c>
      <c r="L24" s="7">
        <v>10</v>
      </c>
      <c r="M24" s="8" t="str">
        <f>IFERROR(VLOOKUP(tabProjektsteuerung[[#This Row],[Mitarbeiter ID]],tabMitarbeiter[],2,FALSE),"")</f>
        <v>Hans Müller</v>
      </c>
      <c r="N24" s="11" t="str">
        <f>VLOOKUP(tabProjektsteuerung[[#This Row],[Mitarbeiter ID]],tabMitarbeiter[],4,FALSE)</f>
        <v>Projektmanagement</v>
      </c>
    </row>
    <row r="25" spans="1:14" x14ac:dyDescent="0.25">
      <c r="A25" s="7">
        <v>24</v>
      </c>
      <c r="B25" s="7" t="s">
        <v>107</v>
      </c>
      <c r="C25" s="8" t="str">
        <f>IFERROR(VLOOKUP(tabProjektsteuerung[[#This Row],[Projekt ID]],tabProjekte[],2,FALSE),"")</f>
        <v>Desktop App für Finanzverwaltung</v>
      </c>
      <c r="D25" s="8" t="str">
        <f>IFERROR(VLOOKUP(tabProjektsteuerung[[#This Row],[Projekt ID]],tabProjekte[],4,FALSE),"")</f>
        <v>GeldExpress GmbH</v>
      </c>
      <c r="E25" s="7" t="s">
        <v>70</v>
      </c>
      <c r="F25" s="8" t="str">
        <f>IFERROR(VLOOKUP(tabProjektsteuerung[[#This Row],[Aufgabe ID]],tabAufgaben[],2,FALSE),"")</f>
        <v>Design und Prototyping</v>
      </c>
      <c r="G25" s="5">
        <f>IFERROR(VLOOKUP(tabProjektsteuerung[[#This Row],[Aufgabe ID]],tabAufgaben[],3,FALSE),"")</f>
        <v>95</v>
      </c>
      <c r="H25" s="7">
        <v>20</v>
      </c>
      <c r="I25" s="9">
        <f>IFERROR(IF(tabProjektsteuerung[[#This Row],[Stunden]] = "","",ROUND(tabProjektsteuerung[[#This Row],[Stundensatz]]*tabProjektsteuerung[[#This Row],[Stunden]],2)),"")</f>
        <v>1900</v>
      </c>
      <c r="J25" s="12">
        <v>44835</v>
      </c>
      <c r="K25" s="12">
        <v>44840</v>
      </c>
      <c r="L25" s="7">
        <v>16</v>
      </c>
      <c r="M25" s="8" t="str">
        <f>IFERROR(VLOOKUP(tabProjektsteuerung[[#This Row],[Mitarbeiter ID]],tabMitarbeiter[],2,FALSE),"")</f>
        <v>Anna Schmidt</v>
      </c>
      <c r="N25" s="11" t="str">
        <f>VLOOKUP(tabProjektsteuerung[[#This Row],[Mitarbeiter ID]],tabMitarbeiter[],4,FALSE)</f>
        <v>Frontendprogrammierung</v>
      </c>
    </row>
    <row r="26" spans="1:14" x14ac:dyDescent="0.25">
      <c r="A26" s="7"/>
      <c r="B26" s="7"/>
      <c r="E26" s="7"/>
      <c r="H26" s="7"/>
      <c r="J26" s="7"/>
      <c r="K26" s="7"/>
      <c r="L26" s="7"/>
    </row>
    <row r="27" spans="1:14" x14ac:dyDescent="0.25">
      <c r="A27" s="7"/>
      <c r="B27" s="7"/>
      <c r="E27" s="7"/>
      <c r="H27" s="7"/>
      <c r="J27" s="7"/>
      <c r="K27" s="7"/>
      <c r="L27" s="7"/>
    </row>
    <row r="28" spans="1:14" x14ac:dyDescent="0.25">
      <c r="A28" s="7"/>
      <c r="B28" s="7"/>
      <c r="E28" s="7"/>
      <c r="H28" s="7"/>
      <c r="J28" s="7"/>
      <c r="K28" s="7"/>
      <c r="L28" s="7"/>
    </row>
    <row r="29" spans="1:14" x14ac:dyDescent="0.25">
      <c r="A29" s="7"/>
      <c r="B29" s="7"/>
      <c r="E29" s="7"/>
      <c r="H29" s="7"/>
      <c r="J29" s="7"/>
      <c r="K29" s="7"/>
      <c r="L29" s="7"/>
    </row>
    <row r="30" spans="1:14" x14ac:dyDescent="0.25">
      <c r="A30" s="7"/>
      <c r="B30" s="7"/>
      <c r="E30" s="7"/>
      <c r="H30" s="7"/>
      <c r="J30" s="7"/>
      <c r="K30" s="7"/>
      <c r="L30" s="7"/>
    </row>
    <row r="31" spans="1:14" x14ac:dyDescent="0.25">
      <c r="A31" s="7"/>
      <c r="B31" s="7"/>
      <c r="E31" s="7"/>
      <c r="H31" s="7"/>
      <c r="J31" s="7"/>
      <c r="K31" s="7"/>
      <c r="L31" s="7"/>
    </row>
    <row r="32" spans="1:14" x14ac:dyDescent="0.25">
      <c r="A32" s="7"/>
      <c r="B32" s="7"/>
      <c r="E32" s="7"/>
      <c r="H32" s="7"/>
      <c r="J32" s="7"/>
      <c r="K32" s="7"/>
      <c r="L32" s="7"/>
    </row>
    <row r="33" spans="1:12" x14ac:dyDescent="0.25">
      <c r="A33" s="7"/>
      <c r="B33" s="7"/>
      <c r="E33" s="7"/>
      <c r="H33" s="7"/>
      <c r="J33" s="7"/>
      <c r="K33" s="7"/>
      <c r="L33" s="7"/>
    </row>
    <row r="34" spans="1:12" x14ac:dyDescent="0.25">
      <c r="A34" s="7"/>
      <c r="B34" s="7"/>
      <c r="E34" s="7"/>
      <c r="H34" s="7"/>
      <c r="J34" s="7"/>
      <c r="K34" s="7"/>
      <c r="L34" s="7"/>
    </row>
    <row r="35" spans="1:12" x14ac:dyDescent="0.25">
      <c r="A35" s="7"/>
      <c r="B35" s="7"/>
      <c r="E35" s="7"/>
      <c r="H35" s="7"/>
      <c r="J35" s="7"/>
      <c r="K35" s="7"/>
      <c r="L35" s="7"/>
    </row>
    <row r="36" spans="1:12" x14ac:dyDescent="0.25">
      <c r="A36" s="7"/>
      <c r="B36" s="7"/>
      <c r="E36" s="7"/>
      <c r="H36" s="7"/>
      <c r="J36" s="7"/>
      <c r="K36" s="7"/>
      <c r="L36" s="7"/>
    </row>
    <row r="37" spans="1:12" x14ac:dyDescent="0.25">
      <c r="A37" s="7"/>
      <c r="B37" s="7"/>
      <c r="E37" s="7"/>
      <c r="H37" s="7"/>
      <c r="J37" s="7"/>
      <c r="K37" s="7"/>
      <c r="L37" s="7"/>
    </row>
    <row r="38" spans="1:12" x14ac:dyDescent="0.25">
      <c r="A38" s="7"/>
      <c r="B38" s="7"/>
      <c r="E38" s="7"/>
      <c r="H38" s="7"/>
      <c r="J38" s="7"/>
      <c r="K38" s="7"/>
      <c r="L38" s="7"/>
    </row>
    <row r="39" spans="1:12" x14ac:dyDescent="0.25">
      <c r="A39" s="7"/>
      <c r="B39" s="7"/>
      <c r="E39" s="7"/>
      <c r="H39" s="7"/>
      <c r="J39" s="7"/>
      <c r="K39" s="7"/>
      <c r="L39" s="7"/>
    </row>
    <row r="40" spans="1:12" x14ac:dyDescent="0.25">
      <c r="A40" s="7"/>
      <c r="B40" s="7"/>
      <c r="E40" s="7"/>
      <c r="H40" s="7"/>
      <c r="J40" s="7"/>
      <c r="K40" s="7"/>
      <c r="L40" s="7"/>
    </row>
    <row r="41" spans="1:12" x14ac:dyDescent="0.25">
      <c r="A41" s="7"/>
      <c r="B41" s="7"/>
      <c r="E41" s="7"/>
      <c r="H41" s="7"/>
      <c r="J41" s="7"/>
      <c r="K41" s="7"/>
      <c r="L41" s="7"/>
    </row>
    <row r="42" spans="1:12" x14ac:dyDescent="0.25">
      <c r="A42" s="7"/>
      <c r="B42" s="7"/>
      <c r="E42" s="7"/>
      <c r="H42" s="7"/>
      <c r="J42" s="7"/>
      <c r="K42" s="7"/>
      <c r="L42" s="7"/>
    </row>
    <row r="43" spans="1:12" x14ac:dyDescent="0.25">
      <c r="A43" s="7"/>
      <c r="B43" s="7"/>
      <c r="E43" s="7"/>
      <c r="H43" s="7"/>
      <c r="J43" s="7"/>
      <c r="K43" s="7"/>
      <c r="L43" s="7"/>
    </row>
    <row r="44" spans="1:12" x14ac:dyDescent="0.25">
      <c r="A44" s="7"/>
      <c r="B44" s="7"/>
      <c r="E44" s="7"/>
      <c r="H44" s="7"/>
      <c r="J44" s="7"/>
      <c r="K44" s="7"/>
      <c r="L44" s="7"/>
    </row>
    <row r="45" spans="1:12" x14ac:dyDescent="0.25">
      <c r="A45" s="7"/>
      <c r="B45" s="7"/>
      <c r="E45" s="7"/>
      <c r="H45" s="7"/>
      <c r="J45" s="7"/>
      <c r="K45" s="7"/>
      <c r="L45" s="7"/>
    </row>
    <row r="46" spans="1:12" x14ac:dyDescent="0.25">
      <c r="A46" s="7"/>
      <c r="B46" s="7"/>
      <c r="E46" s="7"/>
      <c r="H46" s="7"/>
      <c r="J46" s="7"/>
      <c r="K46" s="7"/>
      <c r="L46" s="7"/>
    </row>
    <row r="47" spans="1:12" x14ac:dyDescent="0.25">
      <c r="A47" s="7"/>
      <c r="B47" s="7"/>
      <c r="E47" s="7"/>
      <c r="H47" s="7"/>
      <c r="J47" s="7"/>
      <c r="K47" s="7"/>
      <c r="L47" s="7"/>
    </row>
    <row r="48" spans="1:12" x14ac:dyDescent="0.25">
      <c r="A48" s="7"/>
      <c r="B48" s="7"/>
      <c r="E48" s="7"/>
      <c r="H48" s="7"/>
      <c r="J48" s="7"/>
      <c r="K48" s="7"/>
      <c r="L48" s="7"/>
    </row>
    <row r="49" spans="1:12" x14ac:dyDescent="0.25">
      <c r="A49" s="7"/>
      <c r="B49" s="7"/>
      <c r="E49" s="7"/>
      <c r="H49" s="7"/>
      <c r="J49" s="7"/>
      <c r="K49" s="7"/>
      <c r="L49" s="7"/>
    </row>
    <row r="50" spans="1:12" x14ac:dyDescent="0.25">
      <c r="A50" s="7"/>
      <c r="B50" s="7"/>
      <c r="E50" s="7"/>
      <c r="H50" s="7"/>
      <c r="J50" s="7"/>
      <c r="K50" s="7"/>
      <c r="L50" s="7"/>
    </row>
    <row r="51" spans="1:12" x14ac:dyDescent="0.25">
      <c r="A51" s="7"/>
      <c r="B51" s="7"/>
      <c r="E51" s="7"/>
      <c r="H51" s="7"/>
      <c r="J51" s="7"/>
      <c r="K51" s="7"/>
      <c r="L51" s="7"/>
    </row>
    <row r="52" spans="1:12" x14ac:dyDescent="0.25">
      <c r="A52" s="7"/>
      <c r="B52" s="7"/>
      <c r="E52" s="7"/>
      <c r="H52" s="7"/>
      <c r="J52" s="7"/>
      <c r="K52" s="7"/>
      <c r="L52" s="7"/>
    </row>
    <row r="53" spans="1:12" x14ac:dyDescent="0.25">
      <c r="A53" s="7"/>
      <c r="B53" s="7"/>
      <c r="E53" s="7"/>
      <c r="H53" s="7"/>
      <c r="J53" s="7"/>
      <c r="K53" s="7"/>
      <c r="L53" s="7"/>
    </row>
    <row r="54" spans="1:12" x14ac:dyDescent="0.25">
      <c r="A54" s="7"/>
      <c r="B54" s="7"/>
      <c r="E54" s="7"/>
      <c r="H54" s="7"/>
      <c r="J54" s="7"/>
      <c r="K54" s="7"/>
      <c r="L54" s="7"/>
    </row>
    <row r="55" spans="1:12" x14ac:dyDescent="0.25">
      <c r="A55" s="7"/>
      <c r="B55" s="7"/>
      <c r="E55" s="7"/>
      <c r="H55" s="7"/>
      <c r="J55" s="7"/>
      <c r="K55" s="7"/>
      <c r="L55" s="7"/>
    </row>
    <row r="56" spans="1:12" x14ac:dyDescent="0.25">
      <c r="A56" s="7"/>
      <c r="B56" s="7"/>
      <c r="E56" s="7"/>
      <c r="H56" s="7"/>
      <c r="J56" s="7"/>
      <c r="K56" s="7"/>
      <c r="L56" s="7"/>
    </row>
    <row r="57" spans="1:12" x14ac:dyDescent="0.25">
      <c r="A57" s="7"/>
      <c r="B57" s="7"/>
      <c r="E57" s="7"/>
      <c r="H57" s="7"/>
      <c r="J57" s="7"/>
      <c r="K57" s="7"/>
      <c r="L57" s="7"/>
    </row>
    <row r="58" spans="1:12" x14ac:dyDescent="0.25">
      <c r="A58" s="7"/>
      <c r="B58" s="7"/>
      <c r="E58" s="7"/>
      <c r="H58" s="7"/>
      <c r="J58" s="7"/>
      <c r="K58" s="7"/>
      <c r="L58" s="7"/>
    </row>
    <row r="59" spans="1:12" x14ac:dyDescent="0.25">
      <c r="A59" s="7"/>
      <c r="B59" s="7"/>
      <c r="E59" s="7"/>
      <c r="H59" s="7"/>
      <c r="J59" s="7"/>
      <c r="K59" s="7"/>
      <c r="L59" s="7"/>
    </row>
    <row r="60" spans="1:12" x14ac:dyDescent="0.25">
      <c r="A60" s="7"/>
      <c r="B60" s="7"/>
      <c r="E60" s="7"/>
      <c r="H60" s="7"/>
      <c r="J60" s="7"/>
      <c r="K60" s="7"/>
      <c r="L60" s="7"/>
    </row>
    <row r="61" spans="1:12" x14ac:dyDescent="0.25">
      <c r="A61" s="7"/>
      <c r="B61" s="7"/>
      <c r="E61" s="7"/>
      <c r="H61" s="7"/>
      <c r="J61" s="7"/>
      <c r="K61" s="7"/>
      <c r="L61" s="7"/>
    </row>
    <row r="62" spans="1:12" x14ac:dyDescent="0.25">
      <c r="A62" s="7"/>
      <c r="B62" s="7"/>
      <c r="E62" s="7"/>
      <c r="H62" s="7"/>
      <c r="J62" s="7"/>
      <c r="K62" s="7"/>
      <c r="L62" s="7"/>
    </row>
    <row r="63" spans="1:12" x14ac:dyDescent="0.25">
      <c r="A63" s="7"/>
      <c r="B63" s="7"/>
      <c r="E63" s="7"/>
      <c r="H63" s="7"/>
      <c r="J63" s="7"/>
      <c r="K63" s="7"/>
      <c r="L63" s="7"/>
    </row>
    <row r="64" spans="1:12" x14ac:dyDescent="0.25">
      <c r="A64" s="7"/>
      <c r="B64" s="7"/>
      <c r="E64" s="7"/>
      <c r="H64" s="7"/>
      <c r="J64" s="7"/>
      <c r="K64" s="7"/>
      <c r="L64" s="7"/>
    </row>
    <row r="65" spans="1:12" x14ac:dyDescent="0.25">
      <c r="A65" s="7"/>
      <c r="B65" s="7"/>
      <c r="E65" s="7"/>
      <c r="H65" s="7"/>
      <c r="J65" s="7"/>
      <c r="K65" s="7"/>
      <c r="L65" s="7"/>
    </row>
    <row r="66" spans="1:12" x14ac:dyDescent="0.25">
      <c r="A66" s="7"/>
      <c r="B66" s="7"/>
      <c r="E66" s="7"/>
      <c r="H66" s="7"/>
      <c r="J66" s="7"/>
      <c r="K66" s="7"/>
      <c r="L66" s="7"/>
    </row>
    <row r="67" spans="1:12" x14ac:dyDescent="0.25">
      <c r="A67" s="7"/>
      <c r="B67" s="7"/>
      <c r="E67" s="7"/>
      <c r="H67" s="7"/>
      <c r="J67" s="7"/>
      <c r="K67" s="7"/>
      <c r="L67" s="7"/>
    </row>
    <row r="68" spans="1:12" x14ac:dyDescent="0.25">
      <c r="A68" s="7"/>
      <c r="B68" s="7"/>
      <c r="E68" s="7"/>
      <c r="H68" s="7"/>
      <c r="J68" s="7"/>
      <c r="K68" s="7"/>
      <c r="L68" s="7"/>
    </row>
    <row r="69" spans="1:12" x14ac:dyDescent="0.25">
      <c r="A69" s="7"/>
      <c r="B69" s="7"/>
      <c r="E69" s="7"/>
      <c r="H69" s="7"/>
      <c r="J69" s="7"/>
      <c r="K69" s="7"/>
      <c r="L69" s="7"/>
    </row>
    <row r="70" spans="1:12" x14ac:dyDescent="0.25">
      <c r="A70" s="7"/>
      <c r="B70" s="7"/>
      <c r="E70" s="7"/>
      <c r="H70" s="7"/>
      <c r="J70" s="7"/>
      <c r="K70" s="7"/>
      <c r="L70" s="7"/>
    </row>
    <row r="71" spans="1:12" x14ac:dyDescent="0.25">
      <c r="A71" s="7"/>
      <c r="B71" s="7"/>
      <c r="E71" s="7"/>
      <c r="H71" s="7"/>
      <c r="J71" s="7"/>
      <c r="K71" s="7"/>
      <c r="L71" s="7"/>
    </row>
    <row r="72" spans="1:12" x14ac:dyDescent="0.25">
      <c r="A72" s="7"/>
      <c r="B72" s="7"/>
      <c r="E72" s="7"/>
      <c r="H72" s="7"/>
      <c r="J72" s="7"/>
      <c r="K72" s="7"/>
      <c r="L72" s="7"/>
    </row>
    <row r="73" spans="1:12" x14ac:dyDescent="0.25">
      <c r="A73" s="7"/>
      <c r="B73" s="7"/>
      <c r="E73" s="7"/>
      <c r="H73" s="7"/>
      <c r="J73" s="7"/>
      <c r="K73" s="7"/>
      <c r="L73" s="7"/>
    </row>
    <row r="74" spans="1:12" x14ac:dyDescent="0.25">
      <c r="A74" s="7"/>
      <c r="B74" s="7"/>
      <c r="E74" s="7"/>
      <c r="H74" s="7"/>
      <c r="J74" s="7"/>
      <c r="K74" s="7"/>
      <c r="L74" s="7"/>
    </row>
    <row r="75" spans="1:12" x14ac:dyDescent="0.25">
      <c r="A75" s="7"/>
      <c r="B75" s="7"/>
      <c r="E75" s="7"/>
      <c r="H75" s="7"/>
      <c r="J75" s="7"/>
      <c r="K75" s="7"/>
      <c r="L75" s="7"/>
    </row>
    <row r="76" spans="1:12" x14ac:dyDescent="0.25">
      <c r="A76" s="7"/>
      <c r="B76" s="7"/>
      <c r="E76" s="7"/>
      <c r="H76" s="7"/>
      <c r="J76" s="7"/>
      <c r="K76" s="7"/>
      <c r="L76" s="7"/>
    </row>
    <row r="77" spans="1:12" x14ac:dyDescent="0.25">
      <c r="A77" s="7"/>
      <c r="B77" s="7"/>
      <c r="E77" s="7"/>
      <c r="H77" s="7"/>
      <c r="J77" s="7"/>
      <c r="K77" s="7"/>
      <c r="L77" s="7"/>
    </row>
    <row r="78" spans="1:12" x14ac:dyDescent="0.25">
      <c r="A78" s="7"/>
      <c r="B78" s="7"/>
      <c r="E78" s="7"/>
      <c r="H78" s="7"/>
      <c r="J78" s="7"/>
      <c r="K78" s="7"/>
      <c r="L78" s="7"/>
    </row>
    <row r="79" spans="1:12" x14ac:dyDescent="0.25">
      <c r="A79" s="7"/>
      <c r="B79" s="7"/>
      <c r="E79" s="7"/>
      <c r="H79" s="7"/>
      <c r="J79" s="7"/>
      <c r="K79" s="7"/>
      <c r="L79" s="7"/>
    </row>
    <row r="80" spans="1:12" x14ac:dyDescent="0.25">
      <c r="A80" s="7"/>
      <c r="B80" s="7"/>
      <c r="E80" s="7"/>
      <c r="H80" s="7"/>
      <c r="J80" s="7"/>
      <c r="K80" s="7"/>
      <c r="L80" s="7"/>
    </row>
    <row r="81" spans="1:12" x14ac:dyDescent="0.25">
      <c r="A81" s="7"/>
      <c r="B81" s="7"/>
      <c r="E81" s="7"/>
      <c r="H81" s="7"/>
      <c r="J81" s="7"/>
      <c r="K81" s="7"/>
      <c r="L81" s="7"/>
    </row>
    <row r="82" spans="1:12" x14ac:dyDescent="0.25">
      <c r="A82" s="7"/>
      <c r="B82" s="7"/>
      <c r="E82" s="7"/>
      <c r="H82" s="7"/>
      <c r="J82" s="7"/>
      <c r="K82" s="7"/>
      <c r="L82" s="7"/>
    </row>
    <row r="83" spans="1:12" x14ac:dyDescent="0.25">
      <c r="A83" s="7"/>
      <c r="B83" s="7"/>
      <c r="E83" s="7"/>
      <c r="H83" s="7"/>
      <c r="J83" s="7"/>
      <c r="K83" s="7"/>
      <c r="L83" s="7"/>
    </row>
    <row r="84" spans="1:12" x14ac:dyDescent="0.25">
      <c r="A84" s="7"/>
      <c r="B84" s="7"/>
      <c r="E84" s="7"/>
      <c r="H84" s="7"/>
      <c r="J84" s="7"/>
      <c r="K84" s="7"/>
      <c r="L84" s="7"/>
    </row>
    <row r="85" spans="1:12" x14ac:dyDescent="0.25">
      <c r="A85" s="7"/>
      <c r="B85" s="7"/>
      <c r="E85" s="7"/>
      <c r="H85" s="7"/>
      <c r="J85" s="7"/>
      <c r="K85" s="7"/>
      <c r="L85" s="7"/>
    </row>
    <row r="86" spans="1:12" x14ac:dyDescent="0.25">
      <c r="A86" s="7"/>
      <c r="B86" s="7"/>
      <c r="E86" s="7"/>
      <c r="H86" s="7"/>
      <c r="J86" s="7"/>
      <c r="K86" s="7"/>
      <c r="L86" s="7"/>
    </row>
    <row r="87" spans="1:12" x14ac:dyDescent="0.25">
      <c r="A87" s="7"/>
      <c r="B87" s="7"/>
      <c r="E87" s="7"/>
      <c r="H87" s="7"/>
      <c r="J87" s="7"/>
      <c r="K87" s="7"/>
      <c r="L87" s="7"/>
    </row>
    <row r="88" spans="1:12" x14ac:dyDescent="0.25">
      <c r="A88" s="7"/>
      <c r="B88" s="7"/>
      <c r="E88" s="7"/>
      <c r="H88" s="7"/>
      <c r="J88" s="7"/>
      <c r="K88" s="7"/>
      <c r="L88" s="7"/>
    </row>
    <row r="89" spans="1:12" x14ac:dyDescent="0.25">
      <c r="A89" s="7"/>
      <c r="B89" s="7"/>
      <c r="E89" s="7"/>
      <c r="H89" s="7"/>
      <c r="J89" s="7"/>
      <c r="K89" s="7"/>
      <c r="L89" s="7"/>
    </row>
    <row r="90" spans="1:12" x14ac:dyDescent="0.25">
      <c r="A90" s="7"/>
      <c r="B90" s="7"/>
      <c r="E90" s="7"/>
      <c r="H90" s="7"/>
      <c r="J90" s="7"/>
      <c r="K90" s="7"/>
      <c r="L90" s="7"/>
    </row>
    <row r="91" spans="1:12" x14ac:dyDescent="0.25">
      <c r="A91" s="7"/>
      <c r="B91" s="7"/>
      <c r="E91" s="7"/>
      <c r="H91" s="7"/>
      <c r="J91" s="7"/>
      <c r="K91" s="7"/>
      <c r="L91" s="7"/>
    </row>
    <row r="92" spans="1:12" x14ac:dyDescent="0.25">
      <c r="A92" s="7"/>
      <c r="B92" s="7"/>
      <c r="E92" s="7"/>
      <c r="H92" s="7"/>
      <c r="J92" s="7"/>
      <c r="K92" s="7"/>
      <c r="L92" s="7"/>
    </row>
    <row r="93" spans="1:12" x14ac:dyDescent="0.25">
      <c r="A93" s="7"/>
      <c r="B93" s="7"/>
      <c r="E93" s="7"/>
      <c r="H93" s="7"/>
      <c r="J93" s="7"/>
      <c r="K93" s="7"/>
      <c r="L93" s="7"/>
    </row>
    <row r="94" spans="1:12" x14ac:dyDescent="0.25">
      <c r="A94" s="7"/>
      <c r="B94" s="7"/>
      <c r="E94" s="7"/>
      <c r="H94" s="7"/>
      <c r="J94" s="7"/>
      <c r="K94" s="7"/>
      <c r="L94" s="7"/>
    </row>
    <row r="95" spans="1:12" x14ac:dyDescent="0.25">
      <c r="A95" s="7"/>
      <c r="B95" s="7"/>
      <c r="E95" s="7"/>
      <c r="H95" s="7"/>
      <c r="J95" s="7"/>
      <c r="K95" s="7"/>
      <c r="L95" s="7"/>
    </row>
    <row r="96" spans="1:12" x14ac:dyDescent="0.25">
      <c r="A96" s="7"/>
      <c r="B96" s="7"/>
      <c r="E96" s="7"/>
      <c r="H96" s="7"/>
      <c r="J96" s="7"/>
      <c r="K96" s="7"/>
      <c r="L96" s="7"/>
    </row>
    <row r="97" spans="1:12" x14ac:dyDescent="0.25">
      <c r="A97" s="7"/>
      <c r="B97" s="7"/>
      <c r="E97" s="7"/>
      <c r="H97" s="7"/>
      <c r="J97" s="7"/>
      <c r="K97" s="7"/>
      <c r="L97" s="7"/>
    </row>
    <row r="98" spans="1:12" x14ac:dyDescent="0.25">
      <c r="A98" s="7"/>
      <c r="B98" s="7"/>
      <c r="E98" s="7"/>
      <c r="H98" s="7"/>
      <c r="J98" s="7"/>
      <c r="K98" s="7"/>
      <c r="L98" s="7"/>
    </row>
    <row r="99" spans="1:12" x14ac:dyDescent="0.25">
      <c r="A99" s="7"/>
      <c r="B99" s="7"/>
      <c r="E99" s="7"/>
      <c r="H99" s="7"/>
      <c r="J99" s="7"/>
      <c r="K99" s="7"/>
      <c r="L99" s="7"/>
    </row>
    <row r="100" spans="1:12" x14ac:dyDescent="0.25">
      <c r="A100" s="7"/>
      <c r="B100" s="7"/>
      <c r="E100" s="7"/>
      <c r="H100" s="7"/>
      <c r="J100" s="7"/>
      <c r="K100" s="7"/>
      <c r="L100" s="7"/>
    </row>
  </sheetData>
  <dataValidations count="4">
    <dataValidation type="list" allowBlank="1" showInputMessage="1" showErrorMessage="1" sqref="B2:B25" xr:uid="{33BE3568-3BBF-4F55-A046-2886B756C0CB}">
      <formula1>Projektliste</formula1>
    </dataValidation>
    <dataValidation type="list" allowBlank="1" showInputMessage="1" showErrorMessage="1" sqref="E2:E25" xr:uid="{0477582E-72CC-4469-B05C-4D19891D0F2B}">
      <formula1>Aufgabenliste</formula1>
    </dataValidation>
    <dataValidation type="list" allowBlank="1" showInputMessage="1" showErrorMessage="1" sqref="L2:L25" xr:uid="{7BF66820-8133-493B-B39C-F95C42F5AFDB}">
      <formula1>Mitarbeiterliste</formula1>
    </dataValidation>
    <dataValidation type="date" allowBlank="1" showInputMessage="1" showErrorMessage="1" sqref="J2:K25" xr:uid="{DE28AC1C-F843-463B-80A9-387F76F7FF5F}">
      <formula1>44562</formula1>
      <formula2>48579</formula2>
    </dataValidation>
  </dataValidations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CCB6-4CF3-48E3-B95C-48C454C6B656}">
  <dimension ref="A1:K16"/>
  <sheetViews>
    <sheetView workbookViewId="0">
      <selection activeCell="D30" sqref="D30"/>
    </sheetView>
  </sheetViews>
  <sheetFormatPr baseColWidth="10" defaultRowHeight="15" x14ac:dyDescent="0.25"/>
  <cols>
    <col min="1" max="1" width="17.140625" customWidth="1"/>
    <col min="2" max="2" width="38.28515625" bestFit="1" customWidth="1"/>
    <col min="3" max="3" width="12.42578125" bestFit="1" customWidth="1"/>
    <col min="4" max="4" width="35.28515625" bestFit="1" customWidth="1"/>
    <col min="5" max="5" width="19.85546875" bestFit="1" customWidth="1"/>
    <col min="6" max="6" width="12.140625" customWidth="1"/>
    <col min="9" max="9" width="19.28515625" customWidth="1"/>
    <col min="10" max="10" width="32" bestFit="1" customWidth="1"/>
    <col min="11" max="11" width="14" customWidth="1"/>
    <col min="14" max="14" width="18.42578125" customWidth="1"/>
    <col min="15" max="15" width="17.85546875" bestFit="1" customWidth="1"/>
    <col min="16" max="16" width="31.5703125" bestFit="1" customWidth="1"/>
    <col min="17" max="17" width="11.85546875" customWidth="1"/>
    <col min="18" max="18" width="26.5703125" bestFit="1" customWidth="1"/>
    <col min="21" max="21" width="11.85546875" customWidth="1"/>
    <col min="22" max="22" width="26.5703125" bestFit="1" customWidth="1"/>
  </cols>
  <sheetData>
    <row r="1" spans="1:11" x14ac:dyDescent="0.25">
      <c r="A1" s="1" t="s">
        <v>0</v>
      </c>
      <c r="B1" s="1" t="s">
        <v>4</v>
      </c>
      <c r="C1" s="1" t="s">
        <v>10</v>
      </c>
      <c r="D1" s="1" t="s">
        <v>13</v>
      </c>
      <c r="E1" s="1" t="s">
        <v>1</v>
      </c>
      <c r="F1" s="1" t="s">
        <v>2</v>
      </c>
      <c r="I1" s="1" t="s">
        <v>3</v>
      </c>
      <c r="J1" s="1" t="s">
        <v>4</v>
      </c>
      <c r="K1" s="1" t="s">
        <v>5</v>
      </c>
    </row>
    <row r="2" spans="1:11" x14ac:dyDescent="0.25">
      <c r="A2" t="s">
        <v>21</v>
      </c>
      <c r="B2" t="s">
        <v>22</v>
      </c>
      <c r="C2">
        <v>3</v>
      </c>
      <c r="D2" t="str">
        <f>IFERROR(VLOOKUP(tabProjekte[[#This Row],[Kunden ID]],tabKunden[],2,FALSE),"")</f>
        <v>Technica Vertriebs GmbH</v>
      </c>
      <c r="E2" s="2">
        <v>44635</v>
      </c>
      <c r="F2" s="2">
        <v>44910</v>
      </c>
      <c r="I2" t="s">
        <v>23</v>
      </c>
      <c r="J2" t="s">
        <v>24</v>
      </c>
      <c r="K2" s="4">
        <v>126</v>
      </c>
    </row>
    <row r="3" spans="1:11" x14ac:dyDescent="0.25">
      <c r="A3" t="s">
        <v>92</v>
      </c>
      <c r="B3" t="s">
        <v>94</v>
      </c>
      <c r="C3">
        <v>6</v>
      </c>
      <c r="D3" t="str">
        <f>IFERROR(VLOOKUP(tabProjekte[[#This Row],[Kunden ID]],tabKunden[],2,FALSE),"")</f>
        <v>RapidDelivery Logistik GmbH</v>
      </c>
      <c r="E3" s="2">
        <v>44927</v>
      </c>
      <c r="F3" s="2">
        <v>45199</v>
      </c>
      <c r="I3" t="s">
        <v>64</v>
      </c>
      <c r="J3" t="s">
        <v>66</v>
      </c>
      <c r="K3" s="4">
        <v>86</v>
      </c>
    </row>
    <row r="4" spans="1:11" x14ac:dyDescent="0.25">
      <c r="A4" t="s">
        <v>93</v>
      </c>
      <c r="B4" t="s">
        <v>95</v>
      </c>
      <c r="C4">
        <v>10</v>
      </c>
      <c r="D4" t="str">
        <f>IFERROR(VLOOKUP(tabProjekte[[#This Row],[Kunden ID]],tabKunden[],2,FALSE),"")</f>
        <v>EventPlaner GmbH</v>
      </c>
      <c r="E4" s="2">
        <v>44722</v>
      </c>
      <c r="F4" s="2">
        <v>44915</v>
      </c>
      <c r="I4" t="s">
        <v>65</v>
      </c>
      <c r="J4" t="s">
        <v>67</v>
      </c>
      <c r="K4" s="4">
        <v>146</v>
      </c>
    </row>
    <row r="5" spans="1:11" x14ac:dyDescent="0.25">
      <c r="A5" t="s">
        <v>98</v>
      </c>
      <c r="B5" t="s">
        <v>96</v>
      </c>
      <c r="C5">
        <v>3</v>
      </c>
      <c r="D5" t="str">
        <f>IFERROR(VLOOKUP(tabProjekte[[#This Row],[Kunden ID]],tabKunden[],2,FALSE),"")</f>
        <v>Technica Vertriebs GmbH</v>
      </c>
      <c r="E5" s="2">
        <v>44747</v>
      </c>
      <c r="F5" s="2">
        <v>45010</v>
      </c>
      <c r="I5" t="s">
        <v>68</v>
      </c>
      <c r="J5" t="s">
        <v>69</v>
      </c>
      <c r="K5" s="4">
        <v>74</v>
      </c>
    </row>
    <row r="6" spans="1:11" x14ac:dyDescent="0.25">
      <c r="A6" t="s">
        <v>99</v>
      </c>
      <c r="B6" t="s">
        <v>97</v>
      </c>
      <c r="C6">
        <v>8</v>
      </c>
      <c r="D6" t="str">
        <f>IFERROR(VLOOKUP(tabProjekte[[#This Row],[Kunden ID]],tabKunden[],2,FALSE),"")</f>
        <v>WellnessOase GmbH</v>
      </c>
      <c r="E6" s="2">
        <v>44793</v>
      </c>
      <c r="F6" s="2">
        <v>45031</v>
      </c>
      <c r="I6" t="s">
        <v>70</v>
      </c>
      <c r="J6" t="s">
        <v>81</v>
      </c>
      <c r="K6" s="4">
        <v>95</v>
      </c>
    </row>
    <row r="7" spans="1:11" x14ac:dyDescent="0.25">
      <c r="A7" t="s">
        <v>106</v>
      </c>
      <c r="B7" t="s">
        <v>100</v>
      </c>
      <c r="C7">
        <v>1</v>
      </c>
      <c r="D7" t="str">
        <f>IFERROR(VLOOKUP(tabProjekte[[#This Row],[Kunden ID]],tabKunden[],2,FALSE),"")</f>
        <v>SportSoul GmbH</v>
      </c>
      <c r="E7" s="2">
        <v>44866</v>
      </c>
      <c r="F7" s="2">
        <v>45047</v>
      </c>
      <c r="I7" t="s">
        <v>71</v>
      </c>
      <c r="J7" t="s">
        <v>82</v>
      </c>
      <c r="K7" s="4">
        <v>105</v>
      </c>
    </row>
    <row r="8" spans="1:11" x14ac:dyDescent="0.25">
      <c r="A8" t="s">
        <v>107</v>
      </c>
      <c r="B8" t="s">
        <v>101</v>
      </c>
      <c r="C8">
        <v>2</v>
      </c>
      <c r="D8" t="str">
        <f>IFERROR(VLOOKUP(tabProjekte[[#This Row],[Kunden ID]],tabKunden[],2,FALSE),"")</f>
        <v>GeldExpress GmbH</v>
      </c>
      <c r="E8" s="2">
        <v>44814</v>
      </c>
      <c r="F8" s="2">
        <v>45077</v>
      </c>
      <c r="I8" t="s">
        <v>72</v>
      </c>
      <c r="J8" t="s">
        <v>83</v>
      </c>
      <c r="K8" s="4">
        <v>115</v>
      </c>
    </row>
    <row r="9" spans="1:11" x14ac:dyDescent="0.25">
      <c r="A9" t="s">
        <v>108</v>
      </c>
      <c r="B9" t="s">
        <v>102</v>
      </c>
      <c r="C9">
        <v>3</v>
      </c>
      <c r="D9" t="str">
        <f>IFERROR(VLOOKUP(tabProjekte[[#This Row],[Kunden ID]],tabKunden[],2,FALSE),"")</f>
        <v>Technica Vertriebs GmbH</v>
      </c>
      <c r="E9" s="2">
        <v>45021</v>
      </c>
      <c r="F9" s="2">
        <v>45291</v>
      </c>
      <c r="I9" t="s">
        <v>73</v>
      </c>
      <c r="J9" t="s">
        <v>84</v>
      </c>
      <c r="K9" s="4">
        <v>110</v>
      </c>
    </row>
    <row r="10" spans="1:11" x14ac:dyDescent="0.25">
      <c r="A10" t="s">
        <v>109</v>
      </c>
      <c r="B10" t="s">
        <v>103</v>
      </c>
      <c r="C10">
        <v>6</v>
      </c>
      <c r="D10" t="str">
        <f>IFERROR(VLOOKUP(tabProjekte[[#This Row],[Kunden ID]],tabKunden[],2,FALSE),"")</f>
        <v>RapidDelivery Logistik GmbH</v>
      </c>
      <c r="E10" s="2">
        <v>45061</v>
      </c>
      <c r="I10" t="s">
        <v>74</v>
      </c>
      <c r="J10" t="s">
        <v>85</v>
      </c>
      <c r="K10" s="4">
        <v>90</v>
      </c>
    </row>
    <row r="11" spans="1:11" x14ac:dyDescent="0.25">
      <c r="A11" t="s">
        <v>110</v>
      </c>
      <c r="B11" t="s">
        <v>104</v>
      </c>
      <c r="C11">
        <v>3</v>
      </c>
      <c r="D11" t="str">
        <f>IFERROR(VLOOKUP(tabProjekte[[#This Row],[Kunden ID]],tabKunden[],2,FALSE),"")</f>
        <v>Technica Vertriebs GmbH</v>
      </c>
      <c r="E11" s="2">
        <v>45078</v>
      </c>
      <c r="I11" t="s">
        <v>75</v>
      </c>
      <c r="J11" t="s">
        <v>86</v>
      </c>
      <c r="K11" s="4">
        <v>80</v>
      </c>
    </row>
    <row r="12" spans="1:11" x14ac:dyDescent="0.25">
      <c r="A12" t="s">
        <v>111</v>
      </c>
      <c r="B12" t="s">
        <v>105</v>
      </c>
      <c r="C12">
        <v>7</v>
      </c>
      <c r="D12" t="str">
        <f>IFERROR(VLOOKUP(tabProjekte[[#This Row],[Kunden ID]],tabKunden[],2,FALSE),"")</f>
        <v>GreenTech Solutions GmbH</v>
      </c>
      <c r="E12" s="2">
        <v>45097</v>
      </c>
      <c r="I12" t="s">
        <v>76</v>
      </c>
      <c r="J12" t="s">
        <v>87</v>
      </c>
      <c r="K12" s="4">
        <v>130</v>
      </c>
    </row>
    <row r="13" spans="1:11" x14ac:dyDescent="0.25">
      <c r="A13" t="s">
        <v>193</v>
      </c>
      <c r="B13" t="s">
        <v>194</v>
      </c>
      <c r="C13">
        <v>5</v>
      </c>
      <c r="D13" s="8" t="str">
        <f>IFERROR(VLOOKUP(tabProjekte[[#This Row],[Kunden ID]],tabKunden[],2,FALSE),"")</f>
        <v>NatureFit GmbH</v>
      </c>
      <c r="E13" s="2">
        <v>45119</v>
      </c>
      <c r="I13" t="s">
        <v>77</v>
      </c>
      <c r="J13" t="s">
        <v>88</v>
      </c>
      <c r="K13" s="4">
        <v>120</v>
      </c>
    </row>
    <row r="14" spans="1:11" x14ac:dyDescent="0.25">
      <c r="I14" t="s">
        <v>78</v>
      </c>
      <c r="J14" t="s">
        <v>89</v>
      </c>
      <c r="K14" s="4">
        <v>70</v>
      </c>
    </row>
    <row r="15" spans="1:11" x14ac:dyDescent="0.25">
      <c r="I15" t="s">
        <v>79</v>
      </c>
      <c r="J15" t="s">
        <v>90</v>
      </c>
      <c r="K15" s="4">
        <v>100</v>
      </c>
    </row>
    <row r="16" spans="1:11" x14ac:dyDescent="0.25">
      <c r="I16" t="s">
        <v>80</v>
      </c>
      <c r="J16" t="s">
        <v>91</v>
      </c>
      <c r="K16" s="4">
        <v>85</v>
      </c>
    </row>
  </sheetData>
  <phoneticPr fontId="3" type="noConversion"/>
  <pageMargins left="0.7" right="0.7" top="0.78740157499999996" bottom="0.78740157499999996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5CC9-7343-4E1C-B31C-2BBAF98F7029}">
  <dimension ref="A1:E17"/>
  <sheetViews>
    <sheetView workbookViewId="0">
      <selection activeCell="B20" sqref="B20"/>
    </sheetView>
  </sheetViews>
  <sheetFormatPr baseColWidth="10" defaultRowHeight="15" x14ac:dyDescent="0.25"/>
  <cols>
    <col min="1" max="1" width="18.7109375" bestFit="1" customWidth="1"/>
    <col min="2" max="2" width="17.85546875" bestFit="1" customWidth="1"/>
    <col min="3" max="3" width="31.5703125" bestFit="1" customWidth="1"/>
    <col min="4" max="4" width="26.5703125" bestFit="1" customWidth="1"/>
  </cols>
  <sheetData>
    <row r="1" spans="1:5" x14ac:dyDescent="0.25">
      <c r="A1" s="1" t="s">
        <v>6</v>
      </c>
      <c r="B1" s="1" t="s">
        <v>7</v>
      </c>
      <c r="C1" s="1" t="s">
        <v>9</v>
      </c>
      <c r="D1" s="1" t="s">
        <v>4</v>
      </c>
      <c r="E1" s="1"/>
    </row>
    <row r="2" spans="1:5" x14ac:dyDescent="0.25">
      <c r="A2">
        <v>1</v>
      </c>
      <c r="B2" t="s">
        <v>25</v>
      </c>
      <c r="C2" t="s">
        <v>29</v>
      </c>
      <c r="D2" t="s">
        <v>26</v>
      </c>
    </row>
    <row r="3" spans="1:5" x14ac:dyDescent="0.25">
      <c r="A3">
        <v>2</v>
      </c>
      <c r="B3" t="s">
        <v>30</v>
      </c>
      <c r="C3" t="s">
        <v>45</v>
      </c>
      <c r="D3" t="s">
        <v>26</v>
      </c>
    </row>
    <row r="4" spans="1:5" x14ac:dyDescent="0.25">
      <c r="A4">
        <v>3</v>
      </c>
      <c r="B4" t="s">
        <v>31</v>
      </c>
      <c r="C4" t="s">
        <v>46</v>
      </c>
      <c r="D4" t="s">
        <v>27</v>
      </c>
    </row>
    <row r="5" spans="1:5" x14ac:dyDescent="0.25">
      <c r="A5">
        <v>4</v>
      </c>
      <c r="B5" t="s">
        <v>32</v>
      </c>
      <c r="C5" t="s">
        <v>47</v>
      </c>
      <c r="D5" t="s">
        <v>28</v>
      </c>
    </row>
    <row r="6" spans="1:5" x14ac:dyDescent="0.25">
      <c r="A6">
        <v>5</v>
      </c>
      <c r="B6" t="s">
        <v>33</v>
      </c>
      <c r="C6" t="s">
        <v>48</v>
      </c>
      <c r="D6" t="s">
        <v>28</v>
      </c>
    </row>
    <row r="7" spans="1:5" x14ac:dyDescent="0.25">
      <c r="A7">
        <v>6</v>
      </c>
      <c r="B7" t="s">
        <v>44</v>
      </c>
      <c r="C7" t="s">
        <v>59</v>
      </c>
      <c r="D7" t="s">
        <v>61</v>
      </c>
    </row>
    <row r="8" spans="1:5" x14ac:dyDescent="0.25">
      <c r="A8">
        <v>7</v>
      </c>
      <c r="B8" t="s">
        <v>34</v>
      </c>
      <c r="C8" t="s">
        <v>49</v>
      </c>
      <c r="D8" t="s">
        <v>60</v>
      </c>
    </row>
    <row r="9" spans="1:5" x14ac:dyDescent="0.25">
      <c r="A9">
        <v>8</v>
      </c>
      <c r="B9" t="s">
        <v>35</v>
      </c>
      <c r="C9" t="s">
        <v>50</v>
      </c>
      <c r="D9" t="s">
        <v>60</v>
      </c>
    </row>
    <row r="10" spans="1:5" x14ac:dyDescent="0.25">
      <c r="A10">
        <v>9</v>
      </c>
      <c r="B10" t="s">
        <v>36</v>
      </c>
      <c r="C10" t="s">
        <v>51</v>
      </c>
      <c r="D10" t="s">
        <v>61</v>
      </c>
    </row>
    <row r="11" spans="1:5" x14ac:dyDescent="0.25">
      <c r="A11">
        <v>10</v>
      </c>
      <c r="B11" t="s">
        <v>42</v>
      </c>
      <c r="C11" t="s">
        <v>57</v>
      </c>
      <c r="D11" t="s">
        <v>63</v>
      </c>
    </row>
    <row r="12" spans="1:5" x14ac:dyDescent="0.25">
      <c r="A12">
        <v>11</v>
      </c>
      <c r="B12" t="s">
        <v>37</v>
      </c>
      <c r="C12" t="s">
        <v>52</v>
      </c>
      <c r="D12" t="s">
        <v>62</v>
      </c>
    </row>
    <row r="13" spans="1:5" x14ac:dyDescent="0.25">
      <c r="A13">
        <v>12</v>
      </c>
      <c r="B13" t="s">
        <v>38</v>
      </c>
      <c r="C13" t="s">
        <v>53</v>
      </c>
      <c r="D13" t="s">
        <v>62</v>
      </c>
    </row>
    <row r="14" spans="1:5" x14ac:dyDescent="0.25">
      <c r="A14">
        <v>13</v>
      </c>
      <c r="B14" t="s">
        <v>39</v>
      </c>
      <c r="C14" t="s">
        <v>54</v>
      </c>
      <c r="D14" t="s">
        <v>63</v>
      </c>
    </row>
    <row r="15" spans="1:5" x14ac:dyDescent="0.25">
      <c r="A15">
        <v>14</v>
      </c>
      <c r="B15" t="s">
        <v>40</v>
      </c>
      <c r="C15" t="s">
        <v>55</v>
      </c>
      <c r="D15" t="s">
        <v>61</v>
      </c>
    </row>
    <row r="16" spans="1:5" x14ac:dyDescent="0.25">
      <c r="A16">
        <v>15</v>
      </c>
      <c r="B16" t="s">
        <v>41</v>
      </c>
      <c r="C16" t="s">
        <v>56</v>
      </c>
      <c r="D16" t="s">
        <v>60</v>
      </c>
    </row>
    <row r="17" spans="1:4" x14ac:dyDescent="0.25">
      <c r="A17">
        <v>16</v>
      </c>
      <c r="B17" t="s">
        <v>43</v>
      </c>
      <c r="C17" t="s">
        <v>58</v>
      </c>
      <c r="D17" t="s">
        <v>60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1522-F883-4E07-B74A-6732A4D1BE6F}">
  <dimension ref="A1:L27"/>
  <sheetViews>
    <sheetView workbookViewId="0">
      <selection activeCell="G30" sqref="G30"/>
    </sheetView>
  </sheetViews>
  <sheetFormatPr baseColWidth="10" defaultRowHeight="15" x14ac:dyDescent="0.25"/>
  <cols>
    <col min="1" max="1" width="12.28515625" customWidth="1"/>
    <col min="2" max="2" width="35.28515625" bestFit="1" customWidth="1"/>
    <col min="3" max="3" width="38.140625" customWidth="1"/>
    <col min="4" max="4" width="26.28515625" customWidth="1"/>
    <col min="8" max="8" width="18.140625" bestFit="1" customWidth="1"/>
    <col min="9" max="9" width="12.28515625" customWidth="1"/>
    <col min="10" max="10" width="42.140625" customWidth="1"/>
    <col min="11" max="11" width="46.85546875" customWidth="1"/>
    <col min="12" max="12" width="28.140625" customWidth="1"/>
  </cols>
  <sheetData>
    <row r="1" spans="1:12" x14ac:dyDescent="0.25">
      <c r="A1" s="1" t="s">
        <v>10</v>
      </c>
      <c r="B1" s="1" t="s">
        <v>7</v>
      </c>
      <c r="C1" s="1" t="s">
        <v>11</v>
      </c>
      <c r="D1" s="1" t="s">
        <v>9</v>
      </c>
      <c r="H1" s="1" t="s">
        <v>12</v>
      </c>
      <c r="I1" s="1" t="s">
        <v>10</v>
      </c>
      <c r="J1" s="1" t="s">
        <v>7</v>
      </c>
      <c r="K1" s="1" t="s">
        <v>9</v>
      </c>
      <c r="L1" s="1" t="s">
        <v>14</v>
      </c>
    </row>
    <row r="2" spans="1:12" x14ac:dyDescent="0.25">
      <c r="A2" s="3">
        <v>1</v>
      </c>
      <c r="B2" s="3" t="s">
        <v>114</v>
      </c>
      <c r="C2" s="3" t="s">
        <v>115</v>
      </c>
      <c r="D2" s="3" t="s">
        <v>116</v>
      </c>
      <c r="H2" s="3" t="s">
        <v>152</v>
      </c>
      <c r="I2" s="3">
        <v>1</v>
      </c>
      <c r="J2" s="3" t="str">
        <f>VLOOKUP(tabAnsprechpartner[[#This Row],[Kunden ID]],tabKunden[],2,FALSE)</f>
        <v>SportSoul GmbH</v>
      </c>
      <c r="K2" s="3" t="s">
        <v>176</v>
      </c>
      <c r="L2" s="3" t="s">
        <v>153</v>
      </c>
    </row>
    <row r="3" spans="1:12" x14ac:dyDescent="0.25">
      <c r="A3" s="3">
        <v>2</v>
      </c>
      <c r="B3" s="3" t="s">
        <v>117</v>
      </c>
      <c r="C3" s="3" t="s">
        <v>118</v>
      </c>
      <c r="D3" s="3" t="s">
        <v>119</v>
      </c>
      <c r="H3" s="3" t="s">
        <v>154</v>
      </c>
      <c r="I3" s="3">
        <v>2</v>
      </c>
      <c r="J3" s="3" t="str">
        <f>VLOOKUP(tabAnsprechpartner[[#This Row],[Kunden ID]],tabKunden[],2,FALSE)</f>
        <v>GeldExpress GmbH</v>
      </c>
      <c r="K3" s="3" t="s">
        <v>177</v>
      </c>
      <c r="L3" s="3" t="s">
        <v>149</v>
      </c>
    </row>
    <row r="4" spans="1:12" x14ac:dyDescent="0.25">
      <c r="A4" s="3">
        <v>3</v>
      </c>
      <c r="B4" s="3" t="s">
        <v>112</v>
      </c>
      <c r="C4" s="3" t="s">
        <v>120</v>
      </c>
      <c r="D4" s="3" t="s">
        <v>121</v>
      </c>
      <c r="H4" s="3" t="s">
        <v>155</v>
      </c>
      <c r="I4" s="3">
        <v>2</v>
      </c>
      <c r="J4" s="3" t="str">
        <f>VLOOKUP(tabAnsprechpartner[[#This Row],[Kunden ID]],tabKunden[],2,FALSE)</f>
        <v>GeldExpress GmbH</v>
      </c>
      <c r="K4" s="3" t="s">
        <v>178</v>
      </c>
      <c r="L4" s="3" t="s">
        <v>27</v>
      </c>
    </row>
    <row r="5" spans="1:12" x14ac:dyDescent="0.25">
      <c r="A5" s="3">
        <v>4</v>
      </c>
      <c r="B5" s="3" t="s">
        <v>113</v>
      </c>
      <c r="C5" s="3" t="s">
        <v>122</v>
      </c>
      <c r="D5" s="3" t="s">
        <v>123</v>
      </c>
      <c r="H5" s="3" t="s">
        <v>156</v>
      </c>
      <c r="I5" s="3">
        <v>3</v>
      </c>
      <c r="J5" s="3" t="str">
        <f>VLOOKUP(tabAnsprechpartner[[#This Row],[Kunden ID]],tabKunden[],2,FALSE)</f>
        <v>Technica Vertriebs GmbH</v>
      </c>
      <c r="K5" s="3" t="s">
        <v>179</v>
      </c>
      <c r="L5" s="3" t="s">
        <v>157</v>
      </c>
    </row>
    <row r="6" spans="1:12" x14ac:dyDescent="0.25">
      <c r="A6" s="3">
        <v>5</v>
      </c>
      <c r="B6" s="3" t="s">
        <v>124</v>
      </c>
      <c r="C6" s="3" t="s">
        <v>125</v>
      </c>
      <c r="D6" s="3" t="s">
        <v>126</v>
      </c>
      <c r="H6" s="3" t="s">
        <v>158</v>
      </c>
      <c r="I6" s="3">
        <v>4</v>
      </c>
      <c r="J6" s="3" t="str">
        <f>VLOOKUP(tabAnsprechpartner[[#This Row],[Kunden ID]],tabKunden[],2,FALSE)</f>
        <v>Kunst- und Metallschmiede Herbrandt</v>
      </c>
      <c r="K6" s="3" t="s">
        <v>180</v>
      </c>
      <c r="L6" s="3" t="s">
        <v>148</v>
      </c>
    </row>
    <row r="7" spans="1:12" x14ac:dyDescent="0.25">
      <c r="A7" s="3">
        <v>6</v>
      </c>
      <c r="B7" s="3" t="s">
        <v>127</v>
      </c>
      <c r="C7" s="3" t="s">
        <v>128</v>
      </c>
      <c r="D7" s="3" t="s">
        <v>129</v>
      </c>
      <c r="H7" s="3" t="s">
        <v>159</v>
      </c>
      <c r="I7" s="3">
        <v>5</v>
      </c>
      <c r="J7" s="3" t="str">
        <f>VLOOKUP(tabAnsprechpartner[[#This Row],[Kunden ID]],tabKunden[],2,FALSE)</f>
        <v>NatureFit GmbH</v>
      </c>
      <c r="K7" s="3" t="s">
        <v>181</v>
      </c>
      <c r="L7" s="3" t="s">
        <v>160</v>
      </c>
    </row>
    <row r="8" spans="1:12" x14ac:dyDescent="0.25">
      <c r="A8" s="3">
        <v>7</v>
      </c>
      <c r="B8" s="3" t="s">
        <v>130</v>
      </c>
      <c r="C8" s="3" t="s">
        <v>131</v>
      </c>
      <c r="D8" s="3" t="s">
        <v>132</v>
      </c>
      <c r="H8" s="3" t="s">
        <v>161</v>
      </c>
      <c r="I8" s="3">
        <v>6</v>
      </c>
      <c r="J8" s="3" t="str">
        <f>VLOOKUP(tabAnsprechpartner[[#This Row],[Kunden ID]],tabKunden[],2,FALSE)</f>
        <v>RapidDelivery Logistik GmbH</v>
      </c>
      <c r="K8" s="3" t="s">
        <v>182</v>
      </c>
      <c r="L8" s="3" t="s">
        <v>150</v>
      </c>
    </row>
    <row r="9" spans="1:12" x14ac:dyDescent="0.25">
      <c r="A9" s="3">
        <v>8</v>
      </c>
      <c r="B9" s="3" t="s">
        <v>133</v>
      </c>
      <c r="C9" s="3" t="s">
        <v>134</v>
      </c>
      <c r="D9" s="3" t="s">
        <v>135</v>
      </c>
      <c r="H9" s="3" t="s">
        <v>151</v>
      </c>
      <c r="I9" s="3">
        <v>6</v>
      </c>
      <c r="J9" s="3" t="str">
        <f>VLOOKUP(tabAnsprechpartner[[#This Row],[Kunden ID]],tabKunden[],2,FALSE)</f>
        <v>RapidDelivery Logistik GmbH</v>
      </c>
      <c r="K9" s="3" t="s">
        <v>183</v>
      </c>
      <c r="L9" s="3" t="s">
        <v>162</v>
      </c>
    </row>
    <row r="10" spans="1:12" x14ac:dyDescent="0.25">
      <c r="A10" s="3">
        <v>9</v>
      </c>
      <c r="B10" s="3" t="s">
        <v>136</v>
      </c>
      <c r="C10" s="3" t="s">
        <v>137</v>
      </c>
      <c r="D10" s="3" t="s">
        <v>138</v>
      </c>
      <c r="H10" s="3" t="s">
        <v>163</v>
      </c>
      <c r="I10" s="3">
        <v>7</v>
      </c>
      <c r="J10" s="3" t="str">
        <f>VLOOKUP(tabAnsprechpartner[[#This Row],[Kunden ID]],tabKunden[],2,FALSE)</f>
        <v>GreenTech Solutions GmbH</v>
      </c>
      <c r="K10" s="3" t="s">
        <v>184</v>
      </c>
      <c r="L10" s="3" t="s">
        <v>164</v>
      </c>
    </row>
    <row r="11" spans="1:12" x14ac:dyDescent="0.25">
      <c r="A11" s="3">
        <v>10</v>
      </c>
      <c r="B11" s="3" t="s">
        <v>139</v>
      </c>
      <c r="C11" s="3" t="s">
        <v>140</v>
      </c>
      <c r="D11" s="3" t="s">
        <v>141</v>
      </c>
      <c r="H11" s="3" t="s">
        <v>165</v>
      </c>
      <c r="I11" s="3">
        <v>7</v>
      </c>
      <c r="J11" s="3" t="str">
        <f>VLOOKUP(tabAnsprechpartner[[#This Row],[Kunden ID]],tabKunden[],2,FALSE)</f>
        <v>GreenTech Solutions GmbH</v>
      </c>
      <c r="K11" s="3" t="s">
        <v>185</v>
      </c>
      <c r="L11" s="3" t="s">
        <v>166</v>
      </c>
    </row>
    <row r="12" spans="1:12" x14ac:dyDescent="0.25">
      <c r="A12" s="3">
        <v>11</v>
      </c>
      <c r="B12" s="3" t="s">
        <v>142</v>
      </c>
      <c r="C12" s="3" t="s">
        <v>143</v>
      </c>
      <c r="D12" s="3" t="s">
        <v>144</v>
      </c>
      <c r="H12" s="3" t="s">
        <v>167</v>
      </c>
      <c r="I12" s="3">
        <v>8</v>
      </c>
      <c r="J12" s="3" t="str">
        <f>VLOOKUP(tabAnsprechpartner[[#This Row],[Kunden ID]],tabKunden[],2,FALSE)</f>
        <v>WellnessOase GmbH</v>
      </c>
      <c r="K12" s="3" t="s">
        <v>186</v>
      </c>
      <c r="L12" s="3" t="s">
        <v>168</v>
      </c>
    </row>
    <row r="13" spans="1:12" x14ac:dyDescent="0.25">
      <c r="A13" s="3">
        <v>12</v>
      </c>
      <c r="B13" s="3" t="s">
        <v>145</v>
      </c>
      <c r="C13" s="3" t="s">
        <v>146</v>
      </c>
      <c r="D13" s="3" t="s">
        <v>147</v>
      </c>
      <c r="H13" s="3" t="s">
        <v>169</v>
      </c>
      <c r="I13" s="3">
        <v>9</v>
      </c>
      <c r="J13" s="3" t="str">
        <f>VLOOKUP(tabAnsprechpartner[[#This Row],[Kunden ID]],tabKunden[],2,FALSE)</f>
        <v>FashionTrend GmbH</v>
      </c>
      <c r="K13" s="3" t="s">
        <v>187</v>
      </c>
      <c r="L13" s="3" t="s">
        <v>170</v>
      </c>
    </row>
    <row r="14" spans="1:12" x14ac:dyDescent="0.25">
      <c r="H14" s="3" t="s">
        <v>171</v>
      </c>
      <c r="I14" s="3">
        <v>10</v>
      </c>
      <c r="J14" s="3" t="str">
        <f>VLOOKUP(tabAnsprechpartner[[#This Row],[Kunden ID]],tabKunden[],2,FALSE)</f>
        <v>EventPlaner GmbH</v>
      </c>
      <c r="K14" s="3" t="s">
        <v>188</v>
      </c>
      <c r="L14" s="3" t="s">
        <v>172</v>
      </c>
    </row>
    <row r="15" spans="1:12" x14ac:dyDescent="0.25">
      <c r="H15" s="3" t="s">
        <v>173</v>
      </c>
      <c r="I15" s="3">
        <v>11</v>
      </c>
      <c r="J15" s="3" t="str">
        <f>VLOOKUP(tabAnsprechpartner[[#This Row],[Kunden ID]],tabKunden[],2,FALSE)</f>
        <v>BeautyLine Kosmetikstudio</v>
      </c>
      <c r="K15" s="3" t="s">
        <v>189</v>
      </c>
      <c r="L15" s="3" t="s">
        <v>174</v>
      </c>
    </row>
    <row r="16" spans="1:12" x14ac:dyDescent="0.25">
      <c r="H16" s="3" t="s">
        <v>175</v>
      </c>
      <c r="I16" s="3">
        <v>12</v>
      </c>
      <c r="J16" s="3" t="str">
        <f>VLOOKUP(tabAnsprechpartner[[#This Row],[Kunden ID]],tabKunden[],2,FALSE)</f>
        <v>PremiumTravel Reisebüro</v>
      </c>
      <c r="K16" s="3" t="s">
        <v>190</v>
      </c>
      <c r="L16" s="3" t="s">
        <v>191</v>
      </c>
    </row>
    <row r="17" spans="8:12" x14ac:dyDescent="0.25">
      <c r="H17" s="3"/>
      <c r="I17" s="3"/>
      <c r="J17" s="3"/>
      <c r="K17" s="3"/>
      <c r="L17" s="3"/>
    </row>
    <row r="18" spans="8:12" x14ac:dyDescent="0.25">
      <c r="H18" s="3"/>
      <c r="I18" s="3"/>
      <c r="J18" s="3"/>
      <c r="K18" s="3"/>
      <c r="L18" s="3"/>
    </row>
    <row r="19" spans="8:12" x14ac:dyDescent="0.25">
      <c r="H19" s="3"/>
      <c r="I19" s="3"/>
      <c r="J19" s="3"/>
      <c r="K19" s="3"/>
      <c r="L19" s="3"/>
    </row>
    <row r="20" spans="8:12" x14ac:dyDescent="0.25">
      <c r="H20" s="3"/>
      <c r="I20" s="3"/>
      <c r="J20" s="3"/>
      <c r="K20" s="3"/>
      <c r="L20" s="3"/>
    </row>
    <row r="21" spans="8:12" x14ac:dyDescent="0.25">
      <c r="H21" s="3"/>
      <c r="I21" s="3"/>
      <c r="J21" s="3"/>
      <c r="K21" s="3"/>
      <c r="L21" s="3"/>
    </row>
    <row r="22" spans="8:12" x14ac:dyDescent="0.25">
      <c r="H22" s="3"/>
      <c r="I22" s="3"/>
      <c r="J22" s="3"/>
      <c r="K22" s="3"/>
      <c r="L22" s="3"/>
    </row>
    <row r="23" spans="8:12" x14ac:dyDescent="0.25">
      <c r="H23" s="3"/>
      <c r="I23" s="3"/>
      <c r="J23" s="3"/>
      <c r="K23" s="3"/>
      <c r="L23" s="3"/>
    </row>
    <row r="24" spans="8:12" x14ac:dyDescent="0.25">
      <c r="H24" s="3"/>
      <c r="I24" s="3"/>
      <c r="J24" s="3"/>
      <c r="K24" s="3"/>
      <c r="L24" s="3"/>
    </row>
    <row r="25" spans="8:12" x14ac:dyDescent="0.25">
      <c r="H25" s="3"/>
      <c r="I25" s="3"/>
      <c r="J25" s="3"/>
      <c r="K25" s="3"/>
      <c r="L25" s="3"/>
    </row>
    <row r="26" spans="8:12" x14ac:dyDescent="0.25">
      <c r="H26" s="3"/>
      <c r="I26" s="3"/>
      <c r="J26" s="3"/>
      <c r="K26" s="3"/>
      <c r="L26" s="3"/>
    </row>
    <row r="27" spans="8:12" x14ac:dyDescent="0.25">
      <c r="H27" s="3"/>
      <c r="I27" s="3"/>
      <c r="J27" s="3"/>
      <c r="K27" s="3"/>
      <c r="L27" s="3"/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ProjektManagement</vt:lpstr>
      <vt:lpstr>Projektdaten</vt:lpstr>
      <vt:lpstr>Firma</vt:lpstr>
      <vt:lpstr>Kunden</vt:lpstr>
      <vt:lpstr>Aufgabenliste</vt:lpstr>
      <vt:lpstr>Mitarbeiterliste</vt:lpstr>
      <vt:lpstr>Projektliste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Sieg</dc:creator>
  <cp:lastModifiedBy>Alexander Sieg</cp:lastModifiedBy>
  <dcterms:created xsi:type="dcterms:W3CDTF">2024-06-28T05:48:00Z</dcterms:created>
  <dcterms:modified xsi:type="dcterms:W3CDTF">2024-07-09T17:22:16Z</dcterms:modified>
</cp:coreProperties>
</file>